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505" windowHeight="6285" activeTab="0"/>
  </bookViews>
  <sheets>
    <sheet name="приложение (доходы, источники)" sheetId="1" r:id="rId1"/>
    <sheet name="приложение (расходы) Свод" sheetId="2" r:id="rId2"/>
  </sheets>
  <definedNames>
    <definedName name="Z_6CB88F76_ADF1_43EB_B8FB_32CF6D2656A6_.wvu.Cols" localSheetId="0" hidden="1">'приложение (доходы, источники)'!$C:$C,'приложение (доходы, источники)'!#REF!</definedName>
    <definedName name="Z_6CB88F76_ADF1_43EB_B8FB_32CF6D2656A6_.wvu.Cols" localSheetId="1" hidden="1">'приложение (расходы) Свод'!#REF!,'приложение (расходы) Свод'!#REF!</definedName>
    <definedName name="Z_6CB88F76_ADF1_43EB_B8FB_32CF6D2656A6_.wvu.FilterData" localSheetId="0" hidden="1">'приложение (доходы, источники)'!$A$4:$C$30</definedName>
    <definedName name="Z_6CB88F76_ADF1_43EB_B8FB_32CF6D2656A6_.wvu.FilterData" localSheetId="1" hidden="1">'приложение (расходы) Свод'!$A$2:$B$4</definedName>
    <definedName name="Z_6CB88F76_ADF1_43EB_B8FB_32CF6D2656A6_.wvu.PrintArea" localSheetId="0" hidden="1">'приложение (доходы, источники)'!$A$1:$C$32</definedName>
    <definedName name="Z_6CB88F76_ADF1_43EB_B8FB_32CF6D2656A6_.wvu.PrintArea" localSheetId="1" hidden="1">'приложение (расходы) Свод'!$A$1:$B$4</definedName>
    <definedName name="Z_8E2E7D81_C767_11D8_A2FD_006098EF8B30_.wvu.Cols" localSheetId="0" hidden="1">'приложение (доходы, источники)'!$C:$C</definedName>
    <definedName name="Z_8E2E7D81_C767_11D8_A2FD_006098EF8B30_.wvu.Cols" localSheetId="1" hidden="1">'приложение (расходы) Свод'!#REF!</definedName>
    <definedName name="Z_8E2E7D81_C767_11D8_A2FD_006098EF8B30_.wvu.FilterData" localSheetId="0" hidden="1">'приложение (доходы, источники)'!$A$4:$C$30</definedName>
    <definedName name="Z_8E2E7D81_C767_11D8_A2FD_006098EF8B30_.wvu.FilterData" localSheetId="1" hidden="1">'приложение (расходы) Свод'!$A$2:$B$4</definedName>
    <definedName name="Z_8E2E7D81_C767_11D8_A2FD_006098EF8B30_.wvu.PrintArea" localSheetId="0" hidden="1">'приложение (доходы, источники)'!$A$1:$C$30</definedName>
    <definedName name="Z_8E2E7D81_C767_11D8_A2FD_006098EF8B30_.wvu.PrintArea" localSheetId="1" hidden="1">'приложение (расходы) Свод'!$A$1:$B$4</definedName>
    <definedName name="Z_C273FD5C_3AE3_4501_923F_93B15EE5EDDB_.wvu.FilterData" localSheetId="0" hidden="1">'приложение (доходы, источники)'!$A$4:$C$30</definedName>
    <definedName name="Z_C273FD5C_3AE3_4501_923F_93B15EE5EDDB_.wvu.FilterData" localSheetId="1" hidden="1">'приложение (расходы) Свод'!$A$2:$B$4</definedName>
    <definedName name="Z_D5E1AF6B_71F1_4B33_880B_72787157ADA9_.wvu.Cols" localSheetId="0" hidden="1">'приложение (доходы, источники)'!$C:$C,'приложение (доходы, источники)'!#REF!</definedName>
    <definedName name="Z_D5E1AF6B_71F1_4B33_880B_72787157ADA9_.wvu.Cols" localSheetId="1" hidden="1">'приложение (расходы) Свод'!#REF!,'приложение (расходы) Свод'!#REF!</definedName>
    <definedName name="Z_D5E1AF6B_71F1_4B33_880B_72787157ADA9_.wvu.PrintArea" localSheetId="0" hidden="1">'приложение (доходы, источники)'!$A:$C</definedName>
    <definedName name="Z_D5E1AF6B_71F1_4B33_880B_72787157ADA9_.wvu.PrintArea" localSheetId="1" hidden="1">'приложение (расходы) Свод'!$A:$B</definedName>
    <definedName name="Z_D5E1AF6B_71F1_4B33_880B_72787157ADA9_.wvu.Rows" localSheetId="0" hidden="1">'приложение (доходы, источники)'!#REF!</definedName>
    <definedName name="Z_D5E1AF6B_71F1_4B33_880B_72787157ADA9_.wvu.Rows" localSheetId="1" hidden="1">'приложение (расходы) Свод'!#REF!</definedName>
    <definedName name="Z_EFA5B1DC_5497_4E2C_A2B5_ED756C88CC7C_.wvu.Cols" localSheetId="0" hidden="1">'приложение (доходы, источники)'!#REF!</definedName>
    <definedName name="Z_EFA5B1DC_5497_4E2C_A2B5_ED756C88CC7C_.wvu.Cols" localSheetId="1" hidden="1">'приложение (расходы) Свод'!#REF!</definedName>
    <definedName name="Z_EFA5B1DC_5497_4E2C_A2B5_ED756C88CC7C_.wvu.FilterData" localSheetId="0" hidden="1">'приложение (доходы, источники)'!$A$4:$C$30</definedName>
    <definedName name="Z_EFA5B1DC_5497_4E2C_A2B5_ED756C88CC7C_.wvu.FilterData" localSheetId="1" hidden="1">'приложение (расходы) Свод'!$A$2:$B$4</definedName>
    <definedName name="Z_EFA5B1DC_5497_4E2C_A2B5_ED756C88CC7C_.wvu.PrintArea" localSheetId="0" hidden="1">'приложение (доходы, источники)'!$A$1:$C$29</definedName>
    <definedName name="Z_EFA5B1DC_5497_4E2C_A2B5_ED756C88CC7C_.wvu.PrintArea" localSheetId="1" hidden="1">'приложение (расходы) Свод'!$A$1:$B$4</definedName>
    <definedName name="Z_EFA5B1DC_5497_4E2C_A2B5_ED756C88CC7C_.wvu.Rows" localSheetId="0" hidden="1">'приложение (доходы, источники)'!#REF!</definedName>
    <definedName name="Z_EFA5B1DC_5497_4E2C_A2B5_ED756C88CC7C_.wvu.Rows" localSheetId="1" hidden="1">'приложение (расходы) Свод'!#REF!</definedName>
    <definedName name="_xlnm.Print_Titles" localSheetId="0">'приложение (доходы, источники)'!$6:$6</definedName>
    <definedName name="_xlnm.Print_Titles" localSheetId="1">'приложение (расходы) Свод'!$4:$4</definedName>
  </definedNames>
  <calcPr fullCalcOnLoad="1"/>
</workbook>
</file>

<file path=xl/sharedStrings.xml><?xml version="1.0" encoding="utf-8"?>
<sst xmlns="http://schemas.openxmlformats.org/spreadsheetml/2006/main" count="173" uniqueCount="166">
  <si>
    <t>(тыс.рублей)</t>
  </si>
  <si>
    <t xml:space="preserve">Код </t>
  </si>
  <si>
    <t>Наименование дохода</t>
  </si>
  <si>
    <t>1 00 00000 00 0000 000</t>
  </si>
  <si>
    <t>Налоговые и неналоговые доходы</t>
  </si>
  <si>
    <t xml:space="preserve">1 01 02000 01 0000 110 </t>
  </si>
  <si>
    <t>1 14 00000 00 0000 000</t>
  </si>
  <si>
    <t xml:space="preserve">1 16 00000 00 0000 000       </t>
  </si>
  <si>
    <t>1 17 00000 00 0000 000</t>
  </si>
  <si>
    <t>2 00 00000 00 0000 000</t>
  </si>
  <si>
    <t>Безвозмездные поступления</t>
  </si>
  <si>
    <t>2 02 00000 00 0000 000</t>
  </si>
  <si>
    <t xml:space="preserve"> 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</si>
  <si>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</si>
  <si>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</si>
  <si>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</si>
  <si>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</si>
  <si>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</si>
  <si>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000 01 03 00 00 00 0000 700</t>
  </si>
  <si>
    <t>000 01 03 00 00 00 0000 800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</si>
  <si>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</si>
  <si>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</si>
  <si>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</si>
  <si>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</si>
  <si>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</si>
  <si>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</si>
  <si>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</si>
  <si>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Источники внутреннего финансирования дефицита бюджета, всего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</si>
  <si>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</si>
  <si>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</si>
  <si>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</si>
  <si>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</si>
  <si>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</si>
  <si>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</si>
  <si>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</si>
  <si>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</si>
  <si>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</si>
  <si>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</si>
  <si>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</si>
  <si>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</si>
  <si>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</si>
  <si>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</si>
  <si>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</si>
  <si>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</si>
  <si>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</si>
  <si>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</si>
  <si>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</si>
  <si>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</si>
  <si>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</si>
  <si>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</si>
  <si>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</si>
  <si>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</si>
  <si>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</si>
  <si>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</si>
  <si>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</si>
  <si>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</si>
  <si>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</si>
  <si>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</si>
  <si>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</si>
  <si>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Социальная политика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</si>
  <si>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</si>
  <si>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</si>
  <si>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</si>
  <si>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Обслуживание государственного и          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</si>
  <si>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</si>
  <si>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</si>
  <si>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</si>
  <si>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0104</t>
  </si>
  <si>
    <t>0107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</si>
  <si>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</si>
  <si>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</si>
  <si>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</si>
  <si>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</si>
  <si>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</si>
  <si>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</si>
  <si>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</si>
  <si>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</si>
  <si>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</si>
  <si>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</si>
  <si>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</si>
  <si>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</si>
  <si>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</si>
  <si>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</si>
  <si>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</si>
  <si>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0801</t>
  </si>
  <si>
    <t>0804</t>
  </si>
  <si>
    <t>1000</t>
  </si>
  <si>
    <t>1006</t>
  </si>
  <si>
    <t>1100</t>
  </si>
  <si>
    <t>1101</t>
  </si>
  <si>
    <t>1300</t>
  </si>
  <si>
    <t>1301</t>
  </si>
  <si>
    <t>Культура, кинематография</t>
  </si>
  <si>
    <t xml:space="preserve">Наименование </t>
  </si>
  <si>
    <t>Налог на доходы физических лиц</t>
  </si>
  <si>
    <t>Доходы от продажи материальных и нематериальных активов</t>
  </si>
  <si>
    <r>
      <t>Штрафы, санкции, возмещение ущерба</t>
    </r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</si>
  <si>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</si>
  <si>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</si>
  <si>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</si>
  <si>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r>
      <t>Субвенции бюджетам субъектов Российской Федерации и муниципальных образований</t>
    </r>
  </si>
  <si>
    <t>Иные межбюджетные трансферты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</si>
  <si>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</si>
  <si>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Уменьшение прочих остатков денежных средств бюджетов</t>
  </si>
  <si>
    <t>х</t>
  </si>
  <si>
    <t>Доходы, всего</t>
  </si>
  <si>
    <t>Расходы, всего</t>
  </si>
  <si>
    <t>1. Оценка ожидаемого исполнения  бюджета Новокубанского городского поселения Новокубанского района по доходам и источникам внутреннего финансирования дефицита  бюджета</t>
  </si>
  <si>
    <t>Единый сельскохозяйственный налог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</si>
  <si>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</si>
  <si>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</si>
  <si>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</si>
  <si>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</si>
  <si>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государственных и автономных учреждений, а также имущества государственных и муниципальных унитарных предприятий, в том числе казенных)</t>
  </si>
  <si>
    <t>000 01 03 00 00 10 0000 710</t>
  </si>
  <si>
    <t>000 01 03 00 00 10 0000 810</t>
  </si>
  <si>
    <t>000 01 05 02 01 10 0000 510</t>
  </si>
  <si>
    <t>000 01 05 02 01 10 0000 610</t>
  </si>
  <si>
    <t xml:space="preserve">2. Оценка ожидаемого исполнения  бюджета  Новокубанского городского поселения Новокубанского района по расходам </t>
  </si>
  <si>
    <t xml:space="preserve">                             О.А.Орешкина</t>
  </si>
  <si>
    <t>Налог на имущество физических лиц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</si>
  <si>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</si>
  <si>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</si>
  <si>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</si>
  <si>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
</t>
  </si>
  <si>
    <t xml:space="preserve">Увеличение прочих остатков денежных средств бюджетов поселений </t>
  </si>
  <si>
    <t xml:space="preserve">Уменьшение прочих остатков денежных средств бюджетов поселений </t>
  </si>
  <si>
    <t>1 03 02000 01 0000 110</t>
  </si>
  <si>
    <t>Акцизы по подакцизным товарам (продукции), производимым на территории Российской Федерации</t>
  </si>
  <si>
    <t>0106</t>
  </si>
  <si>
    <t>Обеспчение проведения выборов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</si>
  <si>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</si>
  <si>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Доходы от оказания платных услуг (работ) и компенсации затрат государства</t>
  </si>
  <si>
    <t xml:space="preserve">1 05 03000 01 0000 110 </t>
  </si>
  <si>
    <t>1 06 01030 13 0000 110</t>
  </si>
  <si>
    <t>1 06 06000 13 0000 110</t>
  </si>
  <si>
    <t>1 11 05013 13 0000 120</t>
  </si>
  <si>
    <t>1 11 05025 13 0000 120</t>
  </si>
  <si>
    <t>1 11 05035 13 0000 120</t>
  </si>
  <si>
    <t>1 11 09045 13 0000 120</t>
  </si>
  <si>
    <t>1 13 00000 13 0000 000</t>
  </si>
  <si>
    <t>000 01 02 00 00 13 0000 710</t>
  </si>
  <si>
    <t>000 01 02 00 00 13 0000 810</t>
  </si>
  <si>
    <t>Начальник финансово-экономического отдела администрации Новокубанского городского поселения Новокубанского района</t>
  </si>
  <si>
    <t>0314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</si>
  <si>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</si>
  <si>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</si>
  <si>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2 07 00000 00 0000 151</t>
  </si>
  <si>
    <t>Прочие безвозмездные поступления</t>
  </si>
  <si>
    <t>2 02 30000 00 0000 151</t>
  </si>
  <si>
    <t>2 02 40000 00 0000 151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</si>
  <si>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</si>
  <si>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1 11 07015 13 0000 120</t>
  </si>
  <si>
    <t>2 02 20000 00 0000 150</t>
  </si>
  <si>
    <t>2 02 10000 00 0000 150</t>
  </si>
  <si>
    <t>Дотации бюджетам бюджетной системы РФ</t>
  </si>
  <si>
    <t xml:space="preserve">                  Оценка ожидаемого исполнения  бюджета за 2020 год</t>
  </si>
  <si>
    <t>Кассовое исполнение на 01.10.2020 года</t>
  </si>
  <si>
    <t>Ожидаемое исполнение  на 2020 год</t>
  </si>
  <si>
    <t xml:space="preserve">Процент ожидаемого исполнения на 2020 год к уточненным бюджетным назначениям </t>
  </si>
  <si>
    <t>Уточненные бюджетные назначения на 2020 год по состоянию на 01.10.2020 года</t>
  </si>
  <si>
    <t>0200</t>
  </si>
  <si>
    <t>0203</t>
  </si>
  <si>
    <t>Национальная оборона</t>
  </si>
  <si>
    <t>Мобилизационная и вневойсковая подготовка</t>
  </si>
  <si>
    <t>1004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</si>
</sst>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53" applyNumberFormat="1" applyFont="1" applyFill="1" applyBorder="1" applyAlignment="1" applyProtection="1">
      <alignment horizontal="left" vertical="top"/>
      <protection hidden="1"/>
    </xf>
    <xf numFmtId="165" fontId="5" fillId="0" borderId="0" xfId="53" applyNumberFormat="1" applyFont="1" applyFill="1" applyBorder="1" applyAlignment="1" applyProtection="1">
      <alignment horizontal="left" vertical="top" wrapText="1"/>
      <protection hidden="1"/>
    </xf>
    <xf numFmtId="0" fontId="5" fillId="0" borderId="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0" xfId="53" applyNumberFormat="1" applyFont="1" applyFill="1" applyBorder="1" applyAlignment="1" applyProtection="1">
      <alignment horizontal="center"/>
      <protection hidden="1"/>
    </xf>
    <xf numFmtId="164" fontId="2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9" fillId="0" borderId="0" xfId="53" applyNumberFormat="1" applyFont="1" applyFill="1" applyBorder="1" applyAlignment="1" applyProtection="1">
      <alignment horizontal="left" vertical="top"/>
      <protection hidden="1"/>
    </xf>
    <xf numFmtId="0" fontId="10" fillId="0" borderId="0" xfId="53" applyNumberFormat="1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54"/>
  <sheetViews>
    <sheetView tabSelected="1" zoomScale="85" zoomScaleNormal="85" zoomScalePageLayoutView="0" workbookViewId="0" topLeftCell="A1">
      <pane xSplit="2" topLeftCell="C1" activePane="topRight" state="frozen"/>
      <selection pane="topLeft" activeCell="A6" sqref="A6"/>
      <selection pane="topRight" activeCell="E23" sqref="E23"/>
    </sheetView>
  </sheetViews>
  <sheetFormatPr defaultColWidth="8.75390625" defaultRowHeight="12.75"/>
  <cols>
    <col min="1" max="1" width="25.375" style="1" customWidth="1"/>
    <col min="2" max="2" width="48.00390625" style="2" customWidth="1"/>
    <col min="3" max="3" width="15.875" style="3" customWidth="1"/>
    <col min="4" max="4" width="15.75390625" style="1" customWidth="1"/>
    <col min="5" max="5" width="16.00390625" style="1" customWidth="1"/>
    <col min="6" max="6" width="15.125" style="1" customWidth="1"/>
    <col min="7" max="16384" width="8.75390625" style="1" customWidth="1"/>
  </cols>
  <sheetData>
    <row r="1" spans="1:6" ht="18.75">
      <c r="A1" s="26"/>
      <c r="B1" s="26" t="s">
        <v>156</v>
      </c>
      <c r="C1" s="27"/>
      <c r="D1" s="27"/>
      <c r="E1" s="27"/>
      <c r="F1" s="27"/>
    </row>
    <row r="2" spans="1:6" ht="15.75">
      <c r="A2" s="4"/>
      <c r="B2" s="5"/>
      <c r="C2" s="5"/>
      <c r="D2" s="5"/>
      <c r="E2" s="5"/>
      <c r="F2" s="5"/>
    </row>
    <row r="3" spans="1:6" ht="41.25" customHeight="1">
      <c r="A3" s="43" t="s">
        <v>107</v>
      </c>
      <c r="B3" s="43"/>
      <c r="C3" s="43"/>
      <c r="D3" s="43"/>
      <c r="E3" s="43"/>
      <c r="F3" s="43"/>
    </row>
    <row r="4" spans="2:6" ht="16.5" customHeight="1">
      <c r="B4" s="6"/>
      <c r="F4" s="36" t="s">
        <v>0</v>
      </c>
    </row>
    <row r="5" spans="1:6" ht="200.25" customHeight="1">
      <c r="A5" s="7" t="s">
        <v>1</v>
      </c>
      <c r="B5" s="8" t="s">
        <v>2</v>
      </c>
      <c r="C5" s="8" t="s">
        <v>160</v>
      </c>
      <c r="D5" s="8" t="s">
        <v>157</v>
      </c>
      <c r="E5" s="8" t="s">
        <v>158</v>
      </c>
      <c r="F5" s="8" t="s">
        <v>159</v>
      </c>
    </row>
    <row r="6" spans="1:6" ht="18" customHeight="1">
      <c r="A6" s="7">
        <v>1</v>
      </c>
      <c r="B6" s="7">
        <v>2</v>
      </c>
      <c r="C6" s="7">
        <v>3</v>
      </c>
      <c r="D6" s="7">
        <v>5</v>
      </c>
      <c r="E6" s="7">
        <v>6</v>
      </c>
      <c r="F6" s="7">
        <v>7</v>
      </c>
    </row>
    <row r="7" spans="1:6" ht="18" customHeight="1">
      <c r="A7" s="39"/>
      <c r="B7" s="40" t="s">
        <v>105</v>
      </c>
      <c r="C7" s="41">
        <f>C8+C23</f>
        <v>243897.3</v>
      </c>
      <c r="D7" s="41">
        <f>D8+D23</f>
        <v>180580.2</v>
      </c>
      <c r="E7" s="41">
        <f>E8+E23</f>
        <v>243897.3</v>
      </c>
      <c r="F7" s="11">
        <f>E7/C7*100</f>
        <v>100</v>
      </c>
    </row>
    <row r="8" spans="1:6" s="12" customFormat="1" ht="16.5" customHeight="1">
      <c r="A8" s="9" t="s">
        <v>3</v>
      </c>
      <c r="B8" s="9" t="s">
        <v>4</v>
      </c>
      <c r="C8" s="10">
        <f>SUM(C9:C22)</f>
        <v>135432.7</v>
      </c>
      <c r="D8" s="10">
        <f>SUM(D9:D22)</f>
        <v>88284</v>
      </c>
      <c r="E8" s="10">
        <f>SUM(E9:E22)</f>
        <v>135432.7</v>
      </c>
      <c r="F8" s="11">
        <f>+E8/C8*100</f>
        <v>100</v>
      </c>
    </row>
    <row r="9" spans="1:6" ht="18.75" customHeight="1">
      <c r="A9" s="13" t="s">
        <v>5</v>
      </c>
      <c r="B9" s="13" t="s">
        <v>94</v>
      </c>
      <c r="C9" s="14">
        <v>71866.8</v>
      </c>
      <c r="D9" s="14">
        <v>57439.3</v>
      </c>
      <c r="E9" s="14">
        <v>71866.8</v>
      </c>
      <c r="F9" s="15">
        <f>+E9/C9*100</f>
        <v>100</v>
      </c>
    </row>
    <row r="10" spans="1:6" ht="32.25" customHeight="1">
      <c r="A10" s="13" t="s">
        <v>133</v>
      </c>
      <c r="B10" s="13" t="s">
        <v>108</v>
      </c>
      <c r="C10" s="14">
        <v>2100</v>
      </c>
      <c r="D10" s="14">
        <v>2188.6</v>
      </c>
      <c r="E10" s="14">
        <v>2200</v>
      </c>
      <c r="F10" s="15">
        <f aca="true" t="shared" si="0" ref="F10:F42">+E10/C10*100</f>
        <v>104.76190476190477</v>
      </c>
    </row>
    <row r="11" spans="1:6" ht="18.75" customHeight="1">
      <c r="A11" s="13" t="s">
        <v>134</v>
      </c>
      <c r="B11" s="13" t="s">
        <v>120</v>
      </c>
      <c r="C11" s="14">
        <v>15167</v>
      </c>
      <c r="D11" s="14">
        <v>2262.1</v>
      </c>
      <c r="E11" s="14">
        <v>15167</v>
      </c>
      <c r="F11" s="15">
        <f t="shared" si="0"/>
        <v>100</v>
      </c>
    </row>
    <row r="12" spans="1:6" ht="47.25" customHeight="1">
      <c r="A12" s="13" t="s">
        <v>127</v>
      </c>
      <c r="B12" s="13" t="s">
        <v>128</v>
      </c>
      <c r="C12" s="14">
        <v>13768.9</v>
      </c>
      <c r="D12" s="14">
        <v>10211.8</v>
      </c>
      <c r="E12" s="14">
        <v>13768.9</v>
      </c>
      <c r="F12" s="15">
        <f t="shared" si="0"/>
        <v>100</v>
      </c>
    </row>
    <row r="13" spans="1:6" ht="18.75" customHeight="1">
      <c r="A13" s="13" t="s">
        <v>135</v>
      </c>
      <c r="B13" s="13" t="s">
        <v>109</v>
      </c>
      <c r="C13" s="14">
        <v>25150</v>
      </c>
      <c r="D13" s="14">
        <v>10479.8</v>
      </c>
      <c r="E13" s="14">
        <v>25150</v>
      </c>
      <c r="F13" s="15">
        <f t="shared" si="0"/>
        <v>100</v>
      </c>
    </row>
    <row r="14" spans="1:6" ht="100.5" customHeight="1">
      <c r="A14" s="13" t="s">
        <v>136</v>
      </c>
      <c r="B14" s="13" t="s">
        <v>110</v>
      </c>
      <c r="C14" s="14">
        <v>5000</v>
      </c>
      <c r="D14" s="14">
        <v>4258</v>
      </c>
      <c r="E14" s="14">
        <v>5000</v>
      </c>
      <c r="F14" s="15">
        <f t="shared" si="0"/>
        <v>100</v>
      </c>
    </row>
    <row r="15" spans="1:6" s="12" customFormat="1" ht="121.5" customHeight="1">
      <c r="A15" s="13" t="s">
        <v>137</v>
      </c>
      <c r="B15" s="13" t="s">
        <v>111</v>
      </c>
      <c r="C15" s="14">
        <v>300</v>
      </c>
      <c r="D15" s="14">
        <v>262.9</v>
      </c>
      <c r="E15" s="14">
        <v>300</v>
      </c>
      <c r="F15" s="15">
        <f t="shared" si="0"/>
        <v>100</v>
      </c>
    </row>
    <row r="16" spans="1:6" s="12" customFormat="1" ht="115.5" customHeight="1">
      <c r="A16" s="13" t="s">
        <v>138</v>
      </c>
      <c r="B16" s="13" t="s">
        <v>112</v>
      </c>
      <c r="C16" s="14">
        <v>50</v>
      </c>
      <c r="D16" s="14">
        <v>30.1</v>
      </c>
      <c r="E16" s="14">
        <v>50</v>
      </c>
      <c r="F16" s="15">
        <f t="shared" si="0"/>
        <v>100</v>
      </c>
    </row>
    <row r="17" spans="1:6" s="12" customFormat="1" ht="126" customHeight="1">
      <c r="A17" s="13" t="s">
        <v>139</v>
      </c>
      <c r="B17" s="13" t="s">
        <v>113</v>
      </c>
      <c r="C17" s="14">
        <v>40</v>
      </c>
      <c r="D17" s="14">
        <v>71.9</v>
      </c>
      <c r="E17" s="14">
        <v>85</v>
      </c>
      <c r="F17" s="15" t="s">
        <v>104</v>
      </c>
    </row>
    <row r="18" spans="1:6" s="12" customFormat="1" ht="62.25" customHeight="1">
      <c r="A18" s="13" t="s">
        <v>152</v>
      </c>
      <c r="B18" s="13" t="s">
        <v>151</v>
      </c>
      <c r="C18" s="14">
        <v>240</v>
      </c>
      <c r="D18" s="14">
        <v>244</v>
      </c>
      <c r="E18" s="14">
        <v>244</v>
      </c>
      <c r="F18" s="15"/>
    </row>
    <row r="19" spans="1:6" s="12" customFormat="1" ht="41.25" customHeight="1">
      <c r="A19" s="13" t="s">
        <v>140</v>
      </c>
      <c r="B19" s="13" t="s">
        <v>132</v>
      </c>
      <c r="C19" s="14">
        <v>350</v>
      </c>
      <c r="D19" s="14">
        <v>312.5</v>
      </c>
      <c r="E19" s="14">
        <v>350</v>
      </c>
      <c r="F19" s="15">
        <f t="shared" si="0"/>
        <v>100</v>
      </c>
    </row>
    <row r="20" spans="1:6" s="12" customFormat="1" ht="31.5">
      <c r="A20" s="13" t="s">
        <v>6</v>
      </c>
      <c r="B20" s="13" t="s">
        <v>95</v>
      </c>
      <c r="C20" s="14">
        <v>1000</v>
      </c>
      <c r="D20" s="14">
        <v>174.7</v>
      </c>
      <c r="E20" s="14">
        <v>801</v>
      </c>
      <c r="F20" s="15">
        <f t="shared" si="0"/>
        <v>80.10000000000001</v>
      </c>
    </row>
    <row r="21" spans="1:6" s="12" customFormat="1" ht="17.25" customHeight="1">
      <c r="A21" s="13" t="s">
        <v>7</v>
      </c>
      <c r="B21" s="13" t="s">
        <v>96</v>
      </c>
      <c r="C21" s="14">
        <v>100</v>
      </c>
      <c r="D21" s="14">
        <v>48.7</v>
      </c>
      <c r="E21" s="14">
        <v>100</v>
      </c>
      <c r="F21" s="15">
        <f t="shared" si="0"/>
        <v>100</v>
      </c>
    </row>
    <row r="22" spans="1:6" s="12" customFormat="1" ht="16.5" customHeight="1">
      <c r="A22" s="13" t="s">
        <v>8</v>
      </c>
      <c r="B22" s="13" t="s">
        <v>97</v>
      </c>
      <c r="C22" s="14">
        <v>300</v>
      </c>
      <c r="D22" s="14">
        <v>299.6</v>
      </c>
      <c r="E22" s="14">
        <v>350</v>
      </c>
      <c r="F22" s="15" t="s">
        <v>104</v>
      </c>
    </row>
    <row r="23" spans="1:6" s="12" customFormat="1" ht="16.5" customHeight="1">
      <c r="A23" s="9" t="s">
        <v>9</v>
      </c>
      <c r="B23" s="9" t="s">
        <v>10</v>
      </c>
      <c r="C23" s="16">
        <f>C24+C29</f>
        <v>108464.59999999999</v>
      </c>
      <c r="D23" s="16">
        <f>D24+D29</f>
        <v>92296.2</v>
      </c>
      <c r="E23" s="16">
        <f>E24+E29</f>
        <v>108464.59999999999</v>
      </c>
      <c r="F23" s="16">
        <f>F24</f>
        <v>100</v>
      </c>
    </row>
    <row r="24" spans="1:6" s="12" customFormat="1" ht="33.75" customHeight="1">
      <c r="A24" s="13" t="s">
        <v>11</v>
      </c>
      <c r="B24" s="13" t="s">
        <v>98</v>
      </c>
      <c r="C24" s="14">
        <f>C25+C26+C27+C28</f>
        <v>108464.59999999999</v>
      </c>
      <c r="D24" s="14">
        <f>D25+D26+D27+D28</f>
        <v>92296.2</v>
      </c>
      <c r="E24" s="14">
        <f>E25+E26+E27+E28</f>
        <v>108464.59999999999</v>
      </c>
      <c r="F24" s="15">
        <f t="shared" si="0"/>
        <v>100</v>
      </c>
    </row>
    <row r="25" spans="1:11" s="12" customFormat="1" ht="33.75" customHeight="1">
      <c r="A25" s="13" t="s">
        <v>154</v>
      </c>
      <c r="B25" s="13" t="s">
        <v>155</v>
      </c>
      <c r="C25" s="14">
        <v>54898.2</v>
      </c>
      <c r="D25" s="14">
        <v>54898.2</v>
      </c>
      <c r="E25" s="14">
        <v>54898.2</v>
      </c>
      <c r="F25" s="15"/>
      <c r="K25" s="42"/>
    </row>
    <row r="26" spans="1:6" s="12" customFormat="1" ht="47.25" customHeight="1">
      <c r="A26" s="13" t="s">
        <v>153</v>
      </c>
      <c r="B26" s="13" t="s">
        <v>99</v>
      </c>
      <c r="C26" s="14">
        <v>49109.1</v>
      </c>
      <c r="D26" s="14">
        <v>36207.2</v>
      </c>
      <c r="E26" s="14">
        <v>49109.1</v>
      </c>
      <c r="F26" s="15">
        <f t="shared" si="0"/>
        <v>100</v>
      </c>
    </row>
    <row r="27" spans="1:6" s="12" customFormat="1" ht="33" customHeight="1">
      <c r="A27" s="13" t="s">
        <v>149</v>
      </c>
      <c r="B27" s="13" t="s">
        <v>100</v>
      </c>
      <c r="C27" s="14">
        <v>1957.3</v>
      </c>
      <c r="D27" s="14">
        <v>1190.8</v>
      </c>
      <c r="E27" s="14">
        <v>1957.3</v>
      </c>
      <c r="F27" s="15">
        <f t="shared" si="0"/>
        <v>100</v>
      </c>
    </row>
    <row r="28" spans="1:6" s="12" customFormat="1" ht="33" customHeight="1">
      <c r="A28" s="13" t="s">
        <v>150</v>
      </c>
      <c r="B28" s="13" t="s">
        <v>101</v>
      </c>
      <c r="C28" s="14">
        <v>2500</v>
      </c>
      <c r="D28" s="14">
        <v>0</v>
      </c>
      <c r="E28" s="14">
        <v>2500</v>
      </c>
      <c r="F28" s="15">
        <f>+E28/C28*100</f>
        <v>100</v>
      </c>
    </row>
    <row r="29" spans="1:6" s="12" customFormat="1" ht="18" customHeight="1">
      <c r="A29" s="13" t="s">
        <v>147</v>
      </c>
      <c r="B29" s="13" t="s">
        <v>148</v>
      </c>
      <c r="C29" s="14">
        <v>0</v>
      </c>
      <c r="D29" s="14"/>
      <c r="E29" s="14">
        <v>0</v>
      </c>
      <c r="F29" s="15" t="e">
        <f t="shared" si="0"/>
        <v>#DIV/0!</v>
      </c>
    </row>
    <row r="30" spans="1:6" ht="30" customHeight="1">
      <c r="A30" s="17"/>
      <c r="B30" s="18" t="s">
        <v>12</v>
      </c>
      <c r="C30" s="19"/>
      <c r="D30" s="19"/>
      <c r="E30" s="19"/>
      <c r="F30" s="15"/>
    </row>
    <row r="31" spans="1:6" ht="31.5">
      <c r="A31" s="37" t="s">
        <v>13</v>
      </c>
      <c r="B31" s="21" t="s">
        <v>27</v>
      </c>
      <c r="C31" s="24">
        <f>+C38+C43+C33</f>
        <v>20488.1</v>
      </c>
      <c r="D31" s="24">
        <f>+D38+D43+D33</f>
        <v>18818.7</v>
      </c>
      <c r="E31" s="24">
        <f>+E38+E43+E33</f>
        <v>20488.1</v>
      </c>
      <c r="F31" s="11">
        <f t="shared" si="0"/>
        <v>100</v>
      </c>
    </row>
    <row r="32" spans="1:6" ht="15.75">
      <c r="A32" s="38"/>
      <c r="B32" s="20" t="s">
        <v>28</v>
      </c>
      <c r="C32" s="24"/>
      <c r="D32" s="24"/>
      <c r="E32" s="17"/>
      <c r="F32" s="15"/>
    </row>
    <row r="33" spans="1:6" ht="31.5">
      <c r="A33" s="37" t="s">
        <v>14</v>
      </c>
      <c r="B33" s="22" t="s">
        <v>29</v>
      </c>
      <c r="C33" s="24">
        <f>+C34-C36</f>
        <v>-500</v>
      </c>
      <c r="D33" s="24">
        <f>+D34-D36</f>
        <v>-500</v>
      </c>
      <c r="E33" s="24">
        <f>+E34-E36</f>
        <v>-500</v>
      </c>
      <c r="F33" s="11">
        <f t="shared" si="0"/>
        <v>100</v>
      </c>
    </row>
    <row r="34" spans="1:6" ht="33.75" customHeight="1">
      <c r="A34" s="38" t="s">
        <v>15</v>
      </c>
      <c r="B34" s="23" t="s">
        <v>30</v>
      </c>
      <c r="C34" s="25">
        <f>C35</f>
        <v>10000</v>
      </c>
      <c r="D34" s="25">
        <f>D35</f>
        <v>10000</v>
      </c>
      <c r="E34" s="25">
        <f>E35</f>
        <v>10000</v>
      </c>
      <c r="F34" s="15">
        <f t="shared" si="0"/>
        <v>100</v>
      </c>
    </row>
    <row r="35" spans="1:6" ht="47.25">
      <c r="A35" s="38" t="s">
        <v>141</v>
      </c>
      <c r="B35" s="23" t="s">
        <v>121</v>
      </c>
      <c r="C35" s="25">
        <v>10000</v>
      </c>
      <c r="D35" s="25">
        <v>10000</v>
      </c>
      <c r="E35" s="25">
        <v>10000</v>
      </c>
      <c r="F35" s="15">
        <f t="shared" si="0"/>
        <v>100</v>
      </c>
    </row>
    <row r="36" spans="1:6" ht="47.25">
      <c r="A36" s="38" t="s">
        <v>16</v>
      </c>
      <c r="B36" s="23" t="s">
        <v>31</v>
      </c>
      <c r="C36" s="25">
        <f>C37</f>
        <v>10500</v>
      </c>
      <c r="D36" s="25">
        <f>D37</f>
        <v>10500</v>
      </c>
      <c r="E36" s="25">
        <f>E37</f>
        <v>10500</v>
      </c>
      <c r="F36" s="15">
        <f t="shared" si="0"/>
        <v>100</v>
      </c>
    </row>
    <row r="37" spans="1:6" ht="47.25">
      <c r="A37" s="38" t="s">
        <v>142</v>
      </c>
      <c r="B37" s="23" t="s">
        <v>122</v>
      </c>
      <c r="C37" s="25">
        <v>10500</v>
      </c>
      <c r="D37" s="25">
        <v>10500</v>
      </c>
      <c r="E37" s="25">
        <v>10500</v>
      </c>
      <c r="F37" s="15">
        <f t="shared" si="0"/>
        <v>100</v>
      </c>
    </row>
    <row r="38" spans="1:6" ht="32.25" customHeight="1">
      <c r="A38" s="37" t="s">
        <v>17</v>
      </c>
      <c r="B38" s="22" t="s">
        <v>32</v>
      </c>
      <c r="C38" s="24">
        <f>-C41+C39</f>
        <v>0</v>
      </c>
      <c r="D38" s="24">
        <f>-D41+D39</f>
        <v>0</v>
      </c>
      <c r="E38" s="24">
        <f>-E41+E39</f>
        <v>0</v>
      </c>
      <c r="F38" s="11" t="e">
        <f t="shared" si="0"/>
        <v>#DIV/0!</v>
      </c>
    </row>
    <row r="39" spans="1:6" ht="47.25">
      <c r="A39" s="38" t="s">
        <v>18</v>
      </c>
      <c r="B39" s="23" t="s">
        <v>33</v>
      </c>
      <c r="C39" s="25">
        <f>C40</f>
        <v>0</v>
      </c>
      <c r="D39" s="25">
        <f>D40</f>
        <v>0</v>
      </c>
      <c r="E39" s="25">
        <f>E40</f>
        <v>0</v>
      </c>
      <c r="F39" s="15" t="e">
        <f t="shared" si="0"/>
        <v>#DIV/0!</v>
      </c>
    </row>
    <row r="40" spans="1:6" ht="63">
      <c r="A40" s="38" t="s">
        <v>114</v>
      </c>
      <c r="B40" s="23" t="s">
        <v>123</v>
      </c>
      <c r="C40" s="25">
        <v>0</v>
      </c>
      <c r="D40" s="25">
        <v>0</v>
      </c>
      <c r="E40" s="25">
        <v>0</v>
      </c>
      <c r="F40" s="15" t="e">
        <f t="shared" si="0"/>
        <v>#DIV/0!</v>
      </c>
    </row>
    <row r="41" spans="1:6" ht="49.5" customHeight="1">
      <c r="A41" s="38" t="s">
        <v>19</v>
      </c>
      <c r="B41" s="23" t="s">
        <v>102</v>
      </c>
      <c r="C41" s="25">
        <f>C42</f>
        <v>0</v>
      </c>
      <c r="D41" s="25">
        <f>D42</f>
        <v>0</v>
      </c>
      <c r="E41" s="25">
        <f>E42</f>
        <v>0</v>
      </c>
      <c r="F41" s="15" t="e">
        <f t="shared" si="0"/>
        <v>#DIV/0!</v>
      </c>
    </row>
    <row r="42" spans="1:6" ht="63.75" customHeight="1">
      <c r="A42" s="38" t="s">
        <v>115</v>
      </c>
      <c r="B42" s="23" t="s">
        <v>124</v>
      </c>
      <c r="C42" s="25">
        <v>0</v>
      </c>
      <c r="D42" s="25">
        <v>0</v>
      </c>
      <c r="E42" s="25">
        <v>0</v>
      </c>
      <c r="F42" s="15" t="e">
        <f t="shared" si="0"/>
        <v>#DIV/0!</v>
      </c>
    </row>
    <row r="43" spans="1:6" ht="31.5">
      <c r="A43" s="37" t="s">
        <v>20</v>
      </c>
      <c r="B43" s="22" t="s">
        <v>34</v>
      </c>
      <c r="C43" s="24">
        <v>20988.1</v>
      </c>
      <c r="D43" s="24">
        <v>19318.7</v>
      </c>
      <c r="E43" s="24">
        <v>20988.1</v>
      </c>
      <c r="F43" s="11">
        <f aca="true" t="shared" si="1" ref="F43:F51">+E43/C43*100</f>
        <v>100</v>
      </c>
    </row>
    <row r="44" spans="1:6" ht="18" customHeight="1">
      <c r="A44" s="38" t="s">
        <v>21</v>
      </c>
      <c r="B44" s="23" t="s">
        <v>35</v>
      </c>
      <c r="C44" s="25">
        <f aca="true" t="shared" si="2" ref="C44:E46">+C45</f>
        <v>-253897.3</v>
      </c>
      <c r="D44" s="25">
        <f t="shared" si="2"/>
        <v>-191229.5</v>
      </c>
      <c r="E44" s="25">
        <f t="shared" si="2"/>
        <v>-253897.3</v>
      </c>
      <c r="F44" s="15">
        <f t="shared" si="1"/>
        <v>100</v>
      </c>
    </row>
    <row r="45" spans="1:6" ht="17.25" customHeight="1">
      <c r="A45" s="38" t="s">
        <v>22</v>
      </c>
      <c r="B45" s="23" t="s">
        <v>36</v>
      </c>
      <c r="C45" s="25">
        <f t="shared" si="2"/>
        <v>-253897.3</v>
      </c>
      <c r="D45" s="25">
        <f t="shared" si="2"/>
        <v>-191229.5</v>
      </c>
      <c r="E45" s="25">
        <f t="shared" si="2"/>
        <v>-253897.3</v>
      </c>
      <c r="F45" s="15">
        <f t="shared" si="1"/>
        <v>100</v>
      </c>
    </row>
    <row r="46" spans="1:6" ht="15.75" customHeight="1">
      <c r="A46" s="38" t="s">
        <v>23</v>
      </c>
      <c r="B46" s="23" t="s">
        <v>37</v>
      </c>
      <c r="C46" s="25">
        <f t="shared" si="2"/>
        <v>-253897.3</v>
      </c>
      <c r="D46" s="25">
        <f t="shared" si="2"/>
        <v>-191229.5</v>
      </c>
      <c r="E46" s="25">
        <f t="shared" si="2"/>
        <v>-253897.3</v>
      </c>
      <c r="F46" s="15">
        <f t="shared" si="1"/>
        <v>100</v>
      </c>
    </row>
    <row r="47" spans="1:6" ht="30.75" customHeight="1">
      <c r="A47" s="38" t="s">
        <v>116</v>
      </c>
      <c r="B47" s="23" t="s">
        <v>125</v>
      </c>
      <c r="C47" s="25">
        <v>-253897.3</v>
      </c>
      <c r="D47" s="25">
        <v>-191229.5</v>
      </c>
      <c r="E47" s="25">
        <v>-253897.3</v>
      </c>
      <c r="F47" s="15">
        <f t="shared" si="1"/>
        <v>100</v>
      </c>
    </row>
    <row r="48" spans="1:6" ht="18.75" customHeight="1">
      <c r="A48" s="38" t="s">
        <v>24</v>
      </c>
      <c r="B48" s="23" t="s">
        <v>38</v>
      </c>
      <c r="C48" s="25">
        <f aca="true" t="shared" si="3" ref="C48:E50">+C49</f>
        <v>274885.4</v>
      </c>
      <c r="D48" s="25">
        <f t="shared" si="3"/>
        <v>171910.8</v>
      </c>
      <c r="E48" s="25">
        <f t="shared" si="3"/>
        <v>274885.4</v>
      </c>
      <c r="F48" s="15">
        <f t="shared" si="1"/>
        <v>100</v>
      </c>
    </row>
    <row r="49" spans="1:6" ht="16.5" customHeight="1">
      <c r="A49" s="38" t="s">
        <v>25</v>
      </c>
      <c r="B49" s="23" t="s">
        <v>39</v>
      </c>
      <c r="C49" s="25">
        <f t="shared" si="3"/>
        <v>274885.4</v>
      </c>
      <c r="D49" s="25">
        <f t="shared" si="3"/>
        <v>171910.8</v>
      </c>
      <c r="E49" s="25">
        <f t="shared" si="3"/>
        <v>274885.4</v>
      </c>
      <c r="F49" s="15">
        <f t="shared" si="1"/>
        <v>100</v>
      </c>
    </row>
    <row r="50" spans="1:6" ht="31.5">
      <c r="A50" s="38" t="s">
        <v>26</v>
      </c>
      <c r="B50" s="23" t="s">
        <v>103</v>
      </c>
      <c r="C50" s="25">
        <f t="shared" si="3"/>
        <v>274885.4</v>
      </c>
      <c r="D50" s="25">
        <f t="shared" si="3"/>
        <v>171910.8</v>
      </c>
      <c r="E50" s="25">
        <f t="shared" si="3"/>
        <v>274885.4</v>
      </c>
      <c r="F50" s="15">
        <f t="shared" si="1"/>
        <v>100</v>
      </c>
    </row>
    <row r="51" spans="1:6" ht="33" customHeight="1">
      <c r="A51" s="38" t="s">
        <v>117</v>
      </c>
      <c r="B51" s="23" t="s">
        <v>126</v>
      </c>
      <c r="C51" s="25">
        <v>274885.4</v>
      </c>
      <c r="D51" s="25">
        <v>171910.8</v>
      </c>
      <c r="E51" s="25">
        <v>274885.4</v>
      </c>
      <c r="F51" s="15">
        <f t="shared" si="1"/>
        <v>100</v>
      </c>
    </row>
    <row r="52" spans="1:6" ht="15.75">
      <c r="A52" s="17"/>
      <c r="B52" s="18"/>
      <c r="C52" s="19"/>
      <c r="D52" s="17"/>
      <c r="E52" s="17"/>
      <c r="F52" s="17"/>
    </row>
    <row r="54" ht="15.75">
      <c r="C54" s="25"/>
    </row>
  </sheetData>
  <sheetProtection/>
  <mergeCells count="1">
    <mergeCell ref="A3:F3"/>
  </mergeCells>
  <printOptions/>
  <pageMargins left="0.5905511811023623" right="0.5905511811023623" top="1.1811023622047245" bottom="0.3937007874015748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G41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" sqref="I7"/>
    </sheetView>
  </sheetViews>
  <sheetFormatPr defaultColWidth="8.75390625" defaultRowHeight="12.75"/>
  <cols>
    <col min="1" max="1" width="5.875" style="1" customWidth="1"/>
    <col min="2" max="2" width="54.25390625" style="32" customWidth="1"/>
    <col min="3" max="3" width="20.25390625" style="3" customWidth="1"/>
    <col min="4" max="5" width="19.00390625" style="1" customWidth="1"/>
    <col min="6" max="6" width="15.625" style="1" customWidth="1"/>
    <col min="7" max="8" width="8.75390625" style="1" customWidth="1"/>
    <col min="9" max="16384" width="8.75390625" style="1" customWidth="1"/>
  </cols>
  <sheetData>
    <row r="1" spans="1:6" ht="40.5" customHeight="1">
      <c r="A1" s="43" t="s">
        <v>118</v>
      </c>
      <c r="B1" s="43"/>
      <c r="C1" s="43"/>
      <c r="D1" s="43"/>
      <c r="E1" s="43"/>
      <c r="F1" s="43"/>
    </row>
    <row r="2" spans="2:6" ht="16.5" customHeight="1">
      <c r="B2" s="31"/>
      <c r="F2" s="36" t="s">
        <v>0</v>
      </c>
    </row>
    <row r="3" spans="1:7" s="30" customFormat="1" ht="113.25" customHeight="1">
      <c r="A3" s="7" t="s">
        <v>1</v>
      </c>
      <c r="B3" s="8" t="s">
        <v>93</v>
      </c>
      <c r="C3" s="8" t="s">
        <v>160</v>
      </c>
      <c r="D3" s="8" t="s">
        <v>157</v>
      </c>
      <c r="E3" s="8" t="s">
        <v>158</v>
      </c>
      <c r="F3" s="8" t="s">
        <v>159</v>
      </c>
      <c r="G3" s="1"/>
    </row>
    <row r="4" spans="1:6" ht="18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7" s="30" customFormat="1" ht="15.75">
      <c r="A5" s="17"/>
      <c r="B5" s="33" t="s">
        <v>106</v>
      </c>
      <c r="C5" s="24">
        <f>+C6+C13+C15+C18+C22+C27+C29+C32+C35+C37</f>
        <v>264385.4</v>
      </c>
      <c r="D5" s="24">
        <f>+D6+D15+D18+D22+D27+D29+D32+D35+D37</f>
        <v>159583.19999999998</v>
      </c>
      <c r="E5" s="24">
        <f>+E6+E13+E15+E18+E22+E27+E29+E32+E35+E37</f>
        <v>264385.4</v>
      </c>
      <c r="F5" s="11">
        <f aca="true" t="shared" si="0" ref="F5:F10">+E5/C5*100</f>
        <v>100</v>
      </c>
      <c r="G5" s="1"/>
    </row>
    <row r="6" spans="1:6" ht="15.75">
      <c r="A6" s="29" t="s">
        <v>65</v>
      </c>
      <c r="B6" s="9" t="s">
        <v>40</v>
      </c>
      <c r="C6" s="24">
        <f>SUM(C7:C12)</f>
        <v>33667.9</v>
      </c>
      <c r="D6" s="24">
        <f>SUM(D7:D12)</f>
        <v>16676.1</v>
      </c>
      <c r="E6" s="24">
        <f>SUM(E7:E12)</f>
        <v>33667.9</v>
      </c>
      <c r="F6" s="11">
        <f t="shared" si="0"/>
        <v>100</v>
      </c>
    </row>
    <row r="7" spans="1:6" ht="45.75" customHeight="1">
      <c r="A7" s="28" t="s">
        <v>66</v>
      </c>
      <c r="B7" s="13" t="s">
        <v>41</v>
      </c>
      <c r="C7" s="14">
        <v>1326</v>
      </c>
      <c r="D7" s="14">
        <v>1096.9</v>
      </c>
      <c r="E7" s="14">
        <v>1326</v>
      </c>
      <c r="F7" s="15">
        <f t="shared" si="0"/>
        <v>100</v>
      </c>
    </row>
    <row r="8" spans="1:6" ht="61.5" customHeight="1">
      <c r="A8" s="28" t="s">
        <v>67</v>
      </c>
      <c r="B8" s="13" t="s">
        <v>42</v>
      </c>
      <c r="C8" s="14">
        <v>17884.3</v>
      </c>
      <c r="D8" s="14">
        <v>11878.2</v>
      </c>
      <c r="E8" s="14">
        <v>17884.3</v>
      </c>
      <c r="F8" s="15">
        <f t="shared" si="0"/>
        <v>100</v>
      </c>
    </row>
    <row r="9" spans="1:6" ht="51" customHeight="1">
      <c r="A9" s="28" t="s">
        <v>129</v>
      </c>
      <c r="B9" s="13" t="s">
        <v>131</v>
      </c>
      <c r="C9" s="14">
        <v>240</v>
      </c>
      <c r="D9" s="14">
        <v>240</v>
      </c>
      <c r="E9" s="14">
        <v>240</v>
      </c>
      <c r="F9" s="15">
        <f t="shared" si="0"/>
        <v>100</v>
      </c>
    </row>
    <row r="10" spans="1:6" ht="33.75" customHeight="1" hidden="1">
      <c r="A10" s="28" t="s">
        <v>68</v>
      </c>
      <c r="B10" s="13" t="s">
        <v>130</v>
      </c>
      <c r="C10" s="14"/>
      <c r="D10" s="14"/>
      <c r="E10" s="14"/>
      <c r="F10" s="15" t="e">
        <f t="shared" si="0"/>
        <v>#DIV/0!</v>
      </c>
    </row>
    <row r="11" spans="1:6" ht="15.75">
      <c r="A11" s="28" t="s">
        <v>69</v>
      </c>
      <c r="B11" s="34" t="s">
        <v>43</v>
      </c>
      <c r="C11" s="14">
        <v>100</v>
      </c>
      <c r="D11" s="14">
        <v>0</v>
      </c>
      <c r="E11" s="14">
        <v>100</v>
      </c>
      <c r="F11" s="15">
        <v>0</v>
      </c>
    </row>
    <row r="12" spans="1:6" ht="15.75">
      <c r="A12" s="28" t="s">
        <v>70</v>
      </c>
      <c r="B12" s="13" t="s">
        <v>44</v>
      </c>
      <c r="C12" s="14">
        <v>14117.6</v>
      </c>
      <c r="D12" s="14">
        <v>3461</v>
      </c>
      <c r="E12" s="14">
        <v>14117.6</v>
      </c>
      <c r="F12" s="15">
        <f>+E12/C12*100</f>
        <v>100</v>
      </c>
    </row>
    <row r="13" spans="1:6" ht="15.75">
      <c r="A13" s="29" t="s">
        <v>161</v>
      </c>
      <c r="B13" s="9" t="s">
        <v>163</v>
      </c>
      <c r="C13" s="24">
        <f>SUM(C14:C14)</f>
        <v>1944.9</v>
      </c>
      <c r="D13" s="24">
        <f>SUM(D14:D14)</f>
        <v>1178.4</v>
      </c>
      <c r="E13" s="24">
        <f>SUM(E14:E14)</f>
        <v>1944.9</v>
      </c>
      <c r="F13" s="24">
        <f>SUM(F14:F14)</f>
        <v>0</v>
      </c>
    </row>
    <row r="14" spans="1:6" ht="15.75">
      <c r="A14" s="28" t="s">
        <v>162</v>
      </c>
      <c r="B14" s="13" t="s">
        <v>164</v>
      </c>
      <c r="C14" s="14">
        <v>1944.9</v>
      </c>
      <c r="D14" s="14">
        <v>1178.4</v>
      </c>
      <c r="E14" s="14">
        <v>1944.9</v>
      </c>
      <c r="F14" s="15"/>
    </row>
    <row r="15" spans="1:6" ht="31.5">
      <c r="A15" s="29" t="s">
        <v>71</v>
      </c>
      <c r="B15" s="9" t="s">
        <v>45</v>
      </c>
      <c r="C15" s="24">
        <f>SUM(C16:C17)</f>
        <v>7277.4</v>
      </c>
      <c r="D15" s="24">
        <f>SUM(D16:D17)</f>
        <v>5331.1</v>
      </c>
      <c r="E15" s="24">
        <f>SUM(E16:E17)</f>
        <v>7277.4</v>
      </c>
      <c r="F15" s="11">
        <f aca="true" t="shared" si="1" ref="F15:F27">+E15/C15*100</f>
        <v>100</v>
      </c>
    </row>
    <row r="16" spans="1:6" ht="46.5" customHeight="1">
      <c r="A16" s="28" t="s">
        <v>72</v>
      </c>
      <c r="B16" s="13" t="s">
        <v>46</v>
      </c>
      <c r="C16" s="14">
        <v>7057.4</v>
      </c>
      <c r="D16" s="14">
        <v>5111.1</v>
      </c>
      <c r="E16" s="14">
        <v>7057.4</v>
      </c>
      <c r="F16" s="15">
        <f t="shared" si="1"/>
        <v>100</v>
      </c>
    </row>
    <row r="17" spans="1:6" ht="46.5" customHeight="1">
      <c r="A17" s="28" t="s">
        <v>144</v>
      </c>
      <c r="B17" s="13" t="s">
        <v>145</v>
      </c>
      <c r="C17" s="14">
        <v>220</v>
      </c>
      <c r="D17" s="14">
        <v>220</v>
      </c>
      <c r="E17" s="14">
        <v>220</v>
      </c>
      <c r="F17" s="15">
        <f t="shared" si="1"/>
        <v>100</v>
      </c>
    </row>
    <row r="18" spans="1:6" ht="15.75">
      <c r="A18" s="29" t="s">
        <v>73</v>
      </c>
      <c r="B18" s="9" t="s">
        <v>47</v>
      </c>
      <c r="C18" s="24">
        <f>SUM(C19:C21)</f>
        <v>48670.5</v>
      </c>
      <c r="D18" s="24">
        <f>SUM(D19:D21)</f>
        <v>42242.6</v>
      </c>
      <c r="E18" s="24">
        <f>SUM(E19:E21)</f>
        <v>48670.5</v>
      </c>
      <c r="F18" s="11">
        <f t="shared" si="1"/>
        <v>100</v>
      </c>
    </row>
    <row r="19" spans="1:6" ht="15.75">
      <c r="A19" s="28"/>
      <c r="B19" s="13"/>
      <c r="C19" s="14"/>
      <c r="D19" s="14"/>
      <c r="E19" s="14"/>
      <c r="F19" s="15" t="e">
        <f t="shared" si="1"/>
        <v>#DIV/0!</v>
      </c>
    </row>
    <row r="20" spans="1:6" ht="15.75">
      <c r="A20" s="28" t="s">
        <v>74</v>
      </c>
      <c r="B20" s="13" t="s">
        <v>48</v>
      </c>
      <c r="C20" s="35">
        <v>48245.5</v>
      </c>
      <c r="D20" s="14">
        <v>42026.6</v>
      </c>
      <c r="E20" s="14">
        <v>48245.5</v>
      </c>
      <c r="F20" s="15">
        <f t="shared" si="1"/>
        <v>100</v>
      </c>
    </row>
    <row r="21" spans="1:6" ht="15" customHeight="1">
      <c r="A21" s="28" t="s">
        <v>75</v>
      </c>
      <c r="B21" s="13" t="s">
        <v>49</v>
      </c>
      <c r="C21" s="35">
        <v>425</v>
      </c>
      <c r="D21" s="14">
        <v>216</v>
      </c>
      <c r="E21" s="14">
        <v>425</v>
      </c>
      <c r="F21" s="15">
        <f t="shared" si="1"/>
        <v>100</v>
      </c>
    </row>
    <row r="22" spans="1:6" ht="15.75">
      <c r="A22" s="29" t="s">
        <v>76</v>
      </c>
      <c r="B22" s="9" t="s">
        <v>50</v>
      </c>
      <c r="C22" s="24">
        <f>SUM(C23:C26)</f>
        <v>99484.6</v>
      </c>
      <c r="D22" s="24">
        <f>SUM(D23:D26)</f>
        <v>52027.899999999994</v>
      </c>
      <c r="E22" s="24">
        <f>SUM(E23:E26)</f>
        <v>99484.6</v>
      </c>
      <c r="F22" s="11">
        <f t="shared" si="1"/>
        <v>100</v>
      </c>
    </row>
    <row r="23" spans="1:6" ht="15.75" hidden="1">
      <c r="A23" s="28" t="s">
        <v>77</v>
      </c>
      <c r="B23" s="13" t="s">
        <v>51</v>
      </c>
      <c r="C23" s="35"/>
      <c r="D23" s="14"/>
      <c r="E23" s="14"/>
      <c r="F23" s="15" t="e">
        <f t="shared" si="1"/>
        <v>#DIV/0!</v>
      </c>
    </row>
    <row r="24" spans="1:6" ht="15.75">
      <c r="A24" s="28" t="s">
        <v>78</v>
      </c>
      <c r="B24" s="13" t="s">
        <v>52</v>
      </c>
      <c r="C24" s="35">
        <v>28252.8</v>
      </c>
      <c r="D24" s="14">
        <v>12851.9</v>
      </c>
      <c r="E24" s="14">
        <v>28252.8</v>
      </c>
      <c r="F24" s="15">
        <f t="shared" si="1"/>
        <v>100</v>
      </c>
    </row>
    <row r="25" spans="1:6" ht="15.75">
      <c r="A25" s="28" t="s">
        <v>79</v>
      </c>
      <c r="B25" s="13" t="s">
        <v>53</v>
      </c>
      <c r="C25" s="35">
        <v>30929.7</v>
      </c>
      <c r="D25" s="14">
        <v>15360.7</v>
      </c>
      <c r="E25" s="14">
        <v>30929.7</v>
      </c>
      <c r="F25" s="15">
        <f t="shared" si="1"/>
        <v>100</v>
      </c>
    </row>
    <row r="26" spans="1:6" ht="29.25" customHeight="1">
      <c r="A26" s="28" t="s">
        <v>80</v>
      </c>
      <c r="B26" s="13" t="s">
        <v>54</v>
      </c>
      <c r="C26" s="35">
        <v>40302.1</v>
      </c>
      <c r="D26" s="14">
        <v>23815.3</v>
      </c>
      <c r="E26" s="14">
        <v>40302.1</v>
      </c>
      <c r="F26" s="15">
        <f t="shared" si="1"/>
        <v>100</v>
      </c>
    </row>
    <row r="27" spans="1:6" ht="15.75">
      <c r="A27" s="29" t="s">
        <v>81</v>
      </c>
      <c r="B27" s="9" t="s">
        <v>55</v>
      </c>
      <c r="C27" s="24">
        <f>SUM(C28:C28)</f>
        <v>2563.2</v>
      </c>
      <c r="D27" s="24">
        <f>SUM(D28:D28)</f>
        <v>670.8</v>
      </c>
      <c r="E27" s="24">
        <f>SUM(E28:E28)</f>
        <v>2563.2</v>
      </c>
      <c r="F27" s="11">
        <f t="shared" si="1"/>
        <v>100</v>
      </c>
    </row>
    <row r="28" spans="1:6" ht="15.75">
      <c r="A28" s="28" t="s">
        <v>82</v>
      </c>
      <c r="B28" s="13" t="s">
        <v>56</v>
      </c>
      <c r="C28" s="35">
        <v>2563.2</v>
      </c>
      <c r="D28" s="14">
        <v>670.8</v>
      </c>
      <c r="E28" s="14">
        <v>2563.2</v>
      </c>
      <c r="F28" s="15">
        <f aca="true" t="shared" si="2" ref="F28:F38">+E28/C28*100</f>
        <v>100</v>
      </c>
    </row>
    <row r="29" spans="1:6" ht="15.75">
      <c r="A29" s="29" t="s">
        <v>83</v>
      </c>
      <c r="B29" s="9" t="s">
        <v>92</v>
      </c>
      <c r="C29" s="24">
        <f>SUM(C30:C31)</f>
        <v>67376.4</v>
      </c>
      <c r="D29" s="24">
        <f>SUM(D30:D31)</f>
        <v>39430.799999999996</v>
      </c>
      <c r="E29" s="24">
        <f>SUM(E30:E31)</f>
        <v>67376.4</v>
      </c>
      <c r="F29" s="11">
        <f t="shared" si="2"/>
        <v>100</v>
      </c>
    </row>
    <row r="30" spans="1:6" ht="15.75">
      <c r="A30" s="28" t="s">
        <v>84</v>
      </c>
      <c r="B30" s="13" t="s">
        <v>57</v>
      </c>
      <c r="C30" s="35">
        <v>61946.4</v>
      </c>
      <c r="D30" s="14">
        <v>35576.6</v>
      </c>
      <c r="E30" s="14">
        <v>61946.4</v>
      </c>
      <c r="F30" s="15">
        <f t="shared" si="2"/>
        <v>100</v>
      </c>
    </row>
    <row r="31" spans="1:6" ht="15.75" customHeight="1">
      <c r="A31" s="28" t="s">
        <v>85</v>
      </c>
      <c r="B31" s="13" t="s">
        <v>58</v>
      </c>
      <c r="C31" s="35">
        <v>5430</v>
      </c>
      <c r="D31" s="14">
        <v>3854.2</v>
      </c>
      <c r="E31" s="14">
        <v>5430</v>
      </c>
      <c r="F31" s="15">
        <f t="shared" si="2"/>
        <v>100</v>
      </c>
    </row>
    <row r="32" spans="1:6" ht="15.75">
      <c r="A32" s="29" t="s">
        <v>86</v>
      </c>
      <c r="B32" s="9" t="s">
        <v>59</v>
      </c>
      <c r="C32" s="24">
        <f>SUM(C33:C34)</f>
        <v>2568.5</v>
      </c>
      <c r="D32" s="24">
        <f>SUM(D33:D34)</f>
        <v>2521</v>
      </c>
      <c r="E32" s="24">
        <f>SUM(E33:E34)</f>
        <v>2568.5</v>
      </c>
      <c r="F32" s="11">
        <f t="shared" si="2"/>
        <v>100</v>
      </c>
    </row>
    <row r="33" spans="1:6" ht="15.75">
      <c r="A33" s="28" t="s">
        <v>165</v>
      </c>
      <c r="B33" s="13" t="s">
        <v>146</v>
      </c>
      <c r="C33" s="25">
        <v>2458.5</v>
      </c>
      <c r="D33" s="25">
        <v>2458.4</v>
      </c>
      <c r="E33" s="25">
        <v>2458.5</v>
      </c>
      <c r="F33" s="15"/>
    </row>
    <row r="34" spans="1:6" ht="15.75">
      <c r="A34" s="28" t="s">
        <v>87</v>
      </c>
      <c r="B34" s="13" t="s">
        <v>60</v>
      </c>
      <c r="C34" s="35">
        <v>110</v>
      </c>
      <c r="D34" s="14">
        <v>62.6</v>
      </c>
      <c r="E34" s="14">
        <v>110</v>
      </c>
      <c r="F34" s="15">
        <f t="shared" si="2"/>
        <v>100</v>
      </c>
    </row>
    <row r="35" spans="1:6" ht="15.75">
      <c r="A35" s="29" t="s">
        <v>88</v>
      </c>
      <c r="B35" s="9" t="s">
        <v>61</v>
      </c>
      <c r="C35" s="24">
        <f>SUM(C36:C36)</f>
        <v>100</v>
      </c>
      <c r="D35" s="24">
        <f>SUM(D36:D36)</f>
        <v>100</v>
      </c>
      <c r="E35" s="24">
        <f>SUM(E36:E36)</f>
        <v>100</v>
      </c>
      <c r="F35" s="11">
        <f t="shared" si="2"/>
        <v>100</v>
      </c>
    </row>
    <row r="36" spans="1:6" ht="15.75">
      <c r="A36" s="28" t="s">
        <v>89</v>
      </c>
      <c r="B36" s="13" t="s">
        <v>62</v>
      </c>
      <c r="C36" s="35">
        <v>100</v>
      </c>
      <c r="D36" s="14">
        <v>100</v>
      </c>
      <c r="E36" s="14">
        <v>100</v>
      </c>
      <c r="F36" s="15">
        <f t="shared" si="2"/>
        <v>100</v>
      </c>
    </row>
    <row r="37" spans="1:6" ht="31.5">
      <c r="A37" s="29" t="s">
        <v>90</v>
      </c>
      <c r="B37" s="9" t="s">
        <v>63</v>
      </c>
      <c r="C37" s="24">
        <f>+C38</f>
        <v>732</v>
      </c>
      <c r="D37" s="24">
        <f>+D38</f>
        <v>582.9</v>
      </c>
      <c r="E37" s="24">
        <f>+E38</f>
        <v>732</v>
      </c>
      <c r="F37" s="11">
        <f t="shared" si="2"/>
        <v>100</v>
      </c>
    </row>
    <row r="38" spans="1:6" ht="31.5">
      <c r="A38" s="28" t="s">
        <v>91</v>
      </c>
      <c r="B38" s="13" t="s">
        <v>64</v>
      </c>
      <c r="C38" s="35">
        <v>732</v>
      </c>
      <c r="D38" s="14">
        <v>582.9</v>
      </c>
      <c r="E38" s="14">
        <v>732</v>
      </c>
      <c r="F38" s="15">
        <f t="shared" si="2"/>
        <v>100</v>
      </c>
    </row>
    <row r="39" ht="15.75">
      <c r="B39" s="2"/>
    </row>
    <row r="40" spans="1:5" ht="45.75" customHeight="1">
      <c r="A40" s="44" t="s">
        <v>143</v>
      </c>
      <c r="B40" s="44"/>
      <c r="E40" s="1" t="s">
        <v>119</v>
      </c>
    </row>
    <row r="41" ht="15.75">
      <c r="B41" s="2"/>
    </row>
  </sheetData>
  <sheetProtection/>
  <mergeCells count="2">
    <mergeCell ref="A1:F1"/>
    <mergeCell ref="A40:B40"/>
  </mergeCells>
  <printOptions/>
  <pageMargins left="0.7874015748031497" right="0.5905511811023623" top="0.7874015748031497" bottom="0.3937007874015748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</dc:creator>
  <cp:keywords/>
  <dc:description/>
  <cp:lastModifiedBy>1</cp:lastModifiedBy>
  <cp:lastPrinted>2020-10-07T09:20:51Z</cp:lastPrinted>
  <dcterms:created xsi:type="dcterms:W3CDTF">2011-07-20T11:13:15Z</dcterms:created>
  <dcterms:modified xsi:type="dcterms:W3CDTF">2020-10-07T09:46:22Z</dcterms:modified>
  <cp:category/>
  <cp:version/>
  <cp:contentType/>
  <cp:contentStatus/>
</cp:coreProperties>
</file>