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2'!$A$14:$W$99</definedName>
    <definedName name="_xlnm.Print_Titles" localSheetId="0">'готовый 1 и 2'!$11:$13</definedName>
  </definedNames>
  <calcPr calcId="124519"/>
</workbook>
</file>

<file path=xl/calcChain.xml><?xml version="1.0" encoding="utf-8"?>
<calcChain xmlns="http://schemas.openxmlformats.org/spreadsheetml/2006/main">
  <c r="P69" i="1"/>
  <c r="Q78"/>
  <c r="P78"/>
  <c r="O78"/>
  <c r="Q69"/>
  <c r="O69"/>
  <c r="Q65"/>
  <c r="P65"/>
  <c r="N45"/>
  <c r="O65" l="1"/>
  <c r="M32"/>
  <c r="L32"/>
  <c r="M47"/>
  <c r="L47"/>
  <c r="N78"/>
  <c r="M78"/>
  <c r="L78"/>
  <c r="N66"/>
  <c r="M66"/>
  <c r="L66"/>
  <c r="Q81"/>
  <c r="P81"/>
  <c r="O81"/>
  <c r="N81"/>
  <c r="M81"/>
  <c r="L81"/>
  <c r="O59"/>
  <c r="M59"/>
  <c r="L59"/>
  <c r="Q60"/>
  <c r="P60"/>
  <c r="O60"/>
  <c r="N60"/>
  <c r="M60"/>
  <c r="L60"/>
  <c r="Q50"/>
  <c r="P50"/>
  <c r="O50"/>
  <c r="N50"/>
  <c r="M50"/>
  <c r="L50"/>
  <c r="Q48"/>
  <c r="Q47" s="1"/>
  <c r="P48"/>
  <c r="P47" s="1"/>
  <c r="O48"/>
  <c r="O47" s="1"/>
  <c r="N48"/>
  <c r="N47" s="1"/>
  <c r="M48"/>
  <c r="L48"/>
  <c r="Q37"/>
  <c r="P37"/>
  <c r="O37"/>
  <c r="N37"/>
  <c r="N32" s="1"/>
  <c r="M37"/>
  <c r="L37"/>
  <c r="L33"/>
  <c r="Q15"/>
  <c r="P21"/>
  <c r="P15"/>
  <c r="Q62"/>
  <c r="Q59" s="1"/>
  <c r="P62"/>
  <c r="P59" s="1"/>
  <c r="O62"/>
  <c r="N62"/>
  <c r="N59" s="1"/>
  <c r="Q45"/>
  <c r="P45"/>
  <c r="O45"/>
  <c r="M45"/>
  <c r="L45"/>
  <c r="Q33"/>
  <c r="P33"/>
  <c r="O33"/>
  <c r="N33"/>
  <c r="M33"/>
  <c r="Q21"/>
  <c r="O21"/>
  <c r="N21"/>
  <c r="M21"/>
  <c r="L21"/>
  <c r="Q70"/>
  <c r="P70"/>
  <c r="O70"/>
  <c r="N70"/>
  <c r="N69" s="1"/>
  <c r="N65" s="1"/>
  <c r="M70"/>
  <c r="M69" s="1"/>
  <c r="M65" s="1"/>
  <c r="L70"/>
  <c r="L69" s="1"/>
  <c r="L65" s="1"/>
  <c r="M62"/>
  <c r="L62"/>
  <c r="Q52"/>
  <c r="P52"/>
  <c r="O52"/>
  <c r="N52"/>
  <c r="M52"/>
  <c r="L52"/>
  <c r="Q41"/>
  <c r="P41"/>
  <c r="O41"/>
  <c r="N41"/>
  <c r="L41"/>
  <c r="M41"/>
  <c r="Q39"/>
  <c r="P39"/>
  <c r="O39"/>
  <c r="M39"/>
  <c r="L39"/>
  <c r="Q76"/>
  <c r="P76"/>
  <c r="O76"/>
  <c r="N76"/>
  <c r="M76"/>
  <c r="L76"/>
  <c r="Q66"/>
  <c r="P66"/>
  <c r="O66"/>
  <c r="M44"/>
  <c r="Q28"/>
  <c r="P28"/>
  <c r="O28"/>
  <c r="N28"/>
  <c r="M28"/>
  <c r="L28"/>
  <c r="Q26"/>
  <c r="P26"/>
  <c r="O26"/>
  <c r="O20" s="1"/>
  <c r="N26"/>
  <c r="M26"/>
  <c r="L26"/>
  <c r="O15"/>
  <c r="N15"/>
  <c r="M15"/>
  <c r="L15"/>
  <c r="N64" l="1"/>
  <c r="M20"/>
  <c r="N20"/>
  <c r="P32"/>
  <c r="P44"/>
  <c r="Q32"/>
  <c r="Q64"/>
  <c r="P64"/>
  <c r="O64"/>
  <c r="O32"/>
  <c r="Q20"/>
  <c r="P20"/>
  <c r="N44"/>
  <c r="L44"/>
  <c r="L20"/>
  <c r="O44"/>
  <c r="Q44"/>
  <c r="M64"/>
  <c r="L64"/>
  <c r="P14" l="1"/>
  <c r="P83" s="1"/>
  <c r="N14"/>
  <c r="N83" s="1"/>
  <c r="M14"/>
  <c r="M83" s="1"/>
  <c r="O14"/>
  <c r="O83" s="1"/>
  <c r="L14"/>
  <c r="L83" s="1"/>
  <c r="Q14"/>
  <c r="Q83" s="1"/>
</calcChain>
</file>

<file path=xl/sharedStrings.xml><?xml version="1.0" encoding="utf-8"?>
<sst xmlns="http://schemas.openxmlformats.org/spreadsheetml/2006/main" count="588" uniqueCount="160">
  <si>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</si>
  <si>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</si>
  <si>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</si>
  <si>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</si>
  <si>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</si>
  <si>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</si>
  <si>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</si>
  <si>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Наименование главного администратора доходов краевого бюджета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</si>
  <si>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</si>
  <si>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</si>
  <si>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</si>
  <si>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</si>
  <si>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</si>
  <si>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</si>
  <si>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</si>
  <si>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</si>
  <si>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</si>
  <si>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</si>
  <si>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</si>
  <si>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</si>
  <si>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</si>
  <si>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</si>
  <si>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</si>
  <si>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</si>
  <si>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</si>
  <si>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</si>
  <si>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</si>
  <si>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</si>
  <si>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</si>
  <si>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</si>
  <si>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</si>
  <si>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</si>
  <si>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</si>
  <si>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</si>
  <si>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</si>
  <si>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</si>
  <si>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</si>
  <si>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</si>
  <si>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</si>
  <si>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</si>
  <si>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</si>
  <si>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</si>
  <si>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</si>
  <si>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</si>
  <si>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</si>
  <si>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</si>
  <si>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</si>
  <si>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</si>
  <si>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</si>
  <si>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</si>
  <si>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</si>
  <si>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</si>
  <si>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</si>
  <si>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НАЛОГИ НА ИМУЩЕСТВО</t>
  </si>
  <si>
    <t>06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</si>
  <si>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</si>
  <si>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</si>
  <si>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</si>
  <si>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</si>
  <si>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13</t>
  </si>
  <si>
    <t>ДОХОДЫ ОТ ПРОДАЖИ МАТЕРИАЛЬНЫХ И НЕМАТЕРИАЛЬНЫХ АКТИВОВ</t>
  </si>
  <si>
    <t>140</t>
  </si>
  <si>
    <t>ШТРАФЫ, САНКЦИИ, ВОЗМЕЩЕНИЕ УЩЕРБА</t>
  </si>
  <si>
    <t>16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</si>
  <si>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</si>
  <si>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</si>
  <si>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</si>
  <si>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1000</t>
  </si>
  <si>
    <t>Единый сельскохозяйственных налог</t>
  </si>
  <si>
    <t>Реестр источников доходов бюджета Новокубанского городского поселения Новокубанского района</t>
  </si>
  <si>
    <t>Администрация Новокубанского городского поселения Новокубанского района</t>
  </si>
  <si>
    <t>Новокубанское городское поселение Новокубанского района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</si>
  <si>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</si>
  <si>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033</t>
  </si>
  <si>
    <t>043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</si>
  <si>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</si>
  <si>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городских поселений</t>
  </si>
  <si>
    <t>992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</si>
  <si>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</si>
  <si>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</si>
  <si>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</si>
  <si>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управления органов управления городских поселений и созданных ими учреждений (за исключением имущества бюджетных и автономных учреждений)</t>
  </si>
  <si>
    <t>09</t>
  </si>
  <si>
    <t>Прочие доходы от использования имущества и прав, находящихся в государственной и мунициапальной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</si>
  <si>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Прочие поступления от использования имущества, находящегося в государственной и мунициапальной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</si>
  <si>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Прочие доходы  оказания платных услуг (работ)</t>
  </si>
  <si>
    <t>995</t>
  </si>
  <si>
    <t>130</t>
  </si>
  <si>
    <t>Прочие доходы  оказания платных услуг (работ) получателями средств бюджетов городских поселений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</si>
  <si>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</si>
  <si>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</si>
  <si>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050</t>
  </si>
  <si>
    <t>157</t>
  </si>
  <si>
    <t xml:space="preserve">1 </t>
  </si>
  <si>
    <t>Федеральная служба государственной статистики</t>
  </si>
  <si>
    <t>Прочие субсидии</t>
  </si>
  <si>
    <t>Субвенции бюджетам бюджетной стстемы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</si>
  <si>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</si>
  <si>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ВСЕГО</t>
  </si>
  <si>
    <t>О.А.Орешкина</t>
  </si>
  <si>
    <t>013</t>
  </si>
  <si>
    <t>025</t>
  </si>
  <si>
    <t>035</t>
  </si>
  <si>
    <t>045</t>
  </si>
  <si>
    <t>14</t>
  </si>
  <si>
    <t>Субвенции бюджетам бюджетной системы Российской Федерации</t>
  </si>
  <si>
    <t>Начальник финансово-экономического отдела администрации Новокубанского городского поселения Новокубанского района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</si>
  <si>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</si>
  <si>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</si>
  <si>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предприятий. В том числе казенных)</t>
  </si>
  <si>
    <t>Прочие неналоговые доходы</t>
  </si>
  <si>
    <t>17</t>
  </si>
  <si>
    <t>180</t>
  </si>
  <si>
    <t>Прочие неналоговые доходы бюджетов городских поселений</t>
  </si>
  <si>
    <t>Субсидии бюджетам на реализацию мероприятий по обеспечению жильем молодых семей</t>
  </si>
  <si>
    <t>Прочие субсидии бюджетам городских поселений</t>
  </si>
  <si>
    <t>Дотации бюджетам бюджетной системы Российской Федерации</t>
  </si>
  <si>
    <t>Дотации бюджетам городских поселений на выранивание бюджетной обеспеченности</t>
  </si>
  <si>
    <t>Прочие доходы от компенсации затрат бюджетов городских поселений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</si>
  <si>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</si>
  <si>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</si>
  <si>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</si>
  <si>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Показатели прогноза доходов в 2020 году в соответствии с Решением о бюджете поселения</t>
  </si>
  <si>
    <t>Показатели кассовых поступлений в 2020 году (по состоянию на 01.10.2020 г.) в  бюджет поселения</t>
  </si>
  <si>
    <t>Оценка исполнения бюджета за 2020 год</t>
  </si>
  <si>
    <t>Показатели прогноза доходов бюджета на 2021 год</t>
  </si>
  <si>
    <t xml:space="preserve">Показатели
прогноза доходов бюджета на 2022 год
</t>
  </si>
  <si>
    <t>Показатели прогноза доходов бюджета на 2023 год</t>
  </si>
  <si>
    <t>на 01 января 2021 года</t>
  </si>
  <si>
    <t>Исполняющий обязанности главы Новокубанского городского поселения Новокубанского района</t>
  </si>
  <si>
    <t>П.В. Манаков</t>
  </si>
  <si>
    <t>07</t>
  </si>
  <si>
    <t>015</t>
  </si>
  <si>
    <t>Платежи от государственных и муниципальных унитарных предприятий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</si>
  <si>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</si>
  <si>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иных обязательных платежей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</si>
  <si>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</si>
  <si>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10</t>
  </si>
  <si>
    <t>Платежи в целях возмещения причиненного ущерба (убытков)</t>
  </si>
  <si>
    <t>123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</si>
  <si>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</si>
  <si>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161</t>
  </si>
  <si>
    <t>821</t>
  </si>
  <si>
    <t>910</t>
  </si>
  <si>
    <t>Невыясненные поступления</t>
  </si>
  <si>
    <t>Невыясненные поступления, зачисляемые в бюджеты городских поселений</t>
  </si>
  <si>
    <t>Федеральная антимонопольная служба</t>
  </si>
  <si>
    <t>Федеральная налоговая служба</t>
  </si>
  <si>
    <t>Депатрамент имущественных отношений Краснодарского края</t>
  </si>
  <si>
    <t>Контрольно-счетный орган муниципального образования Новокубанский район</t>
  </si>
  <si>
    <t xml:space="preserve">Прочие дотации </t>
  </si>
  <si>
    <t>Прочие дотации бюджетам городских поселений</t>
  </si>
  <si>
    <t>Субсидии бюджетам гна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</si>
  <si>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бюджетной системы Российской Федерации (межбюджетные трансферты)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</si>
  <si>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</si>
  <si>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</si>
  <si>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</si>
  <si>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нормтивных правовых актов субъектов Российской Федерации</t>
  </si>
  <si>
    <t>Субсидии бюджетам городских поселений на строительство и реконструкцию (модернизацию) объектов питьевого водоснабжения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</si>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</sst>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"/>
    <numFmt numFmtId="166" formatCode="0000"/>
    <numFmt numFmtId="167" formatCode="#,##0.0"/>
    <numFmt numFmtId="168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2" xfId="0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2" fillId="0" borderId="0" xfId="0" applyFont="1"/>
    <xf numFmtId="0" fontId="7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8" fontId="4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vertical="center" wrapText="1"/>
    </xf>
    <xf numFmtId="0" fontId="9" fillId="0" borderId="0" xfId="0" applyFont="1" applyFill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68" fontId="7" fillId="0" borderId="2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9"/>
  <sheetViews>
    <sheetView tabSelected="1" topLeftCell="A81" zoomScale="90" zoomScaleNormal="90" workbookViewId="0">
      <selection activeCell="O31" sqref="O31"/>
    </sheetView>
  </sheetViews>
  <sheetFormatPr defaultRowHeight="15"/>
  <cols>
    <col min="1" max="1" width="25.140625" style="1" customWidth="1"/>
    <col min="2" max="2" width="13.85546875" customWidth="1"/>
    <col min="3" max="3" width="12.140625" customWidth="1"/>
    <col min="4" max="4" width="12.42578125" customWidth="1"/>
    <col min="5" max="5" width="10.5703125" customWidth="1"/>
    <col min="6" max="6" width="12" customWidth="1"/>
    <col min="7" max="7" width="10" customWidth="1"/>
    <col min="8" max="8" width="11.140625" customWidth="1"/>
    <col min="9" max="9" width="12.85546875" customWidth="1"/>
    <col min="10" max="10" width="25.42578125" style="1" customWidth="1"/>
    <col min="11" max="11" width="15.28515625" style="1" customWidth="1"/>
    <col min="12" max="12" width="15.85546875" customWidth="1"/>
    <col min="13" max="13" width="15.5703125" customWidth="1"/>
    <col min="14" max="15" width="14.28515625" customWidth="1"/>
    <col min="16" max="16" width="13.85546875" customWidth="1"/>
    <col min="17" max="17" width="14.5703125" customWidth="1"/>
  </cols>
  <sheetData>
    <row r="2" spans="1:23" ht="18.75">
      <c r="D2" s="60" t="s">
        <v>69</v>
      </c>
      <c r="E2" s="60"/>
      <c r="F2" s="60"/>
      <c r="G2" s="60"/>
      <c r="H2" s="60"/>
      <c r="I2" s="60"/>
      <c r="J2" s="60"/>
      <c r="K2" s="60"/>
      <c r="L2" s="60"/>
      <c r="M2" s="60"/>
    </row>
    <row r="3" spans="1:23" ht="9" customHeight="1">
      <c r="D3" s="2"/>
      <c r="E3" s="2"/>
      <c r="F3" s="2"/>
      <c r="G3" s="2"/>
      <c r="H3" s="2"/>
      <c r="I3" s="2"/>
      <c r="J3" s="2"/>
      <c r="K3" s="2"/>
      <c r="L3" s="2"/>
      <c r="M3" s="2"/>
    </row>
    <row r="4" spans="1:23" ht="18.75">
      <c r="D4" s="2"/>
      <c r="E4" s="2"/>
      <c r="F4" s="2"/>
      <c r="G4" s="2"/>
      <c r="H4" s="61" t="s">
        <v>128</v>
      </c>
      <c r="I4" s="61"/>
      <c r="J4" s="61"/>
      <c r="K4" s="2"/>
      <c r="L4" s="2"/>
      <c r="M4" s="2"/>
    </row>
    <row r="5" spans="1:23" ht="18.75">
      <c r="D5" s="2"/>
      <c r="E5" s="2"/>
      <c r="F5" s="2"/>
      <c r="G5" s="2"/>
      <c r="H5" s="2"/>
      <c r="I5" s="2"/>
      <c r="J5" s="2"/>
      <c r="K5" s="2"/>
      <c r="L5" s="2"/>
      <c r="M5" s="2"/>
    </row>
    <row r="6" spans="1:23" ht="18.75">
      <c r="A6" s="62" t="s">
        <v>0</v>
      </c>
      <c r="B6" s="62"/>
      <c r="C6" s="62"/>
      <c r="E6" s="3" t="s">
        <v>70</v>
      </c>
      <c r="F6" s="4"/>
      <c r="G6" s="4"/>
      <c r="H6" s="4"/>
      <c r="I6" s="4"/>
      <c r="J6" s="2"/>
      <c r="K6" s="2"/>
      <c r="L6" s="2"/>
      <c r="M6" s="2"/>
    </row>
    <row r="7" spans="1:23" ht="18.75">
      <c r="A7" s="5" t="s">
        <v>1</v>
      </c>
      <c r="B7" s="6"/>
      <c r="E7" s="3" t="s">
        <v>71</v>
      </c>
      <c r="F7" s="2"/>
      <c r="G7" s="2"/>
      <c r="H7" s="2"/>
      <c r="I7" s="2"/>
      <c r="J7" s="2"/>
      <c r="K7" s="2"/>
      <c r="L7" s="2"/>
      <c r="M7" s="2"/>
    </row>
    <row r="8" spans="1:23" ht="18.75">
      <c r="A8" s="5" t="s">
        <v>2</v>
      </c>
      <c r="D8" s="2"/>
      <c r="E8" s="5" t="s">
        <v>3</v>
      </c>
      <c r="F8" s="2"/>
      <c r="G8" s="2"/>
      <c r="H8" s="2"/>
      <c r="I8" s="2"/>
      <c r="J8" s="2"/>
      <c r="K8" s="2"/>
      <c r="L8" s="2"/>
      <c r="M8" s="2"/>
    </row>
    <row r="10" spans="1:23" ht="15.75">
      <c r="Q10" s="7"/>
    </row>
    <row r="11" spans="1:23" ht="31.5" customHeight="1">
      <c r="A11" s="63" t="s">
        <v>4</v>
      </c>
      <c r="B11" s="66" t="s">
        <v>5</v>
      </c>
      <c r="C11" s="66"/>
      <c r="D11" s="66"/>
      <c r="E11" s="66"/>
      <c r="F11" s="66"/>
      <c r="G11" s="66"/>
      <c r="H11" s="66"/>
      <c r="I11" s="66"/>
      <c r="J11" s="66" t="s">
        <v>6</v>
      </c>
      <c r="K11" s="66" t="s">
        <v>7</v>
      </c>
      <c r="L11" s="66" t="s">
        <v>122</v>
      </c>
      <c r="M11" s="66" t="s">
        <v>123</v>
      </c>
      <c r="N11" s="66" t="s">
        <v>124</v>
      </c>
      <c r="O11" s="66" t="s">
        <v>125</v>
      </c>
      <c r="P11" s="63" t="s">
        <v>126</v>
      </c>
      <c r="Q11" s="66" t="s">
        <v>127</v>
      </c>
    </row>
    <row r="12" spans="1:23" ht="93" customHeight="1">
      <c r="A12" s="64"/>
      <c r="B12" s="66" t="s">
        <v>8</v>
      </c>
      <c r="C12" s="66" t="s">
        <v>9</v>
      </c>
      <c r="D12" s="66"/>
      <c r="E12" s="66"/>
      <c r="F12" s="66"/>
      <c r="G12" s="66"/>
      <c r="H12" s="66" t="s">
        <v>10</v>
      </c>
      <c r="I12" s="66"/>
      <c r="J12" s="66"/>
      <c r="K12" s="66"/>
      <c r="L12" s="66"/>
      <c r="M12" s="66"/>
      <c r="N12" s="66"/>
      <c r="O12" s="66"/>
      <c r="P12" s="64"/>
      <c r="Q12" s="66"/>
    </row>
    <row r="13" spans="1:23" ht="85.5" customHeight="1">
      <c r="A13" s="65"/>
      <c r="B13" s="66"/>
      <c r="C13" s="8" t="s">
        <v>11</v>
      </c>
      <c r="D13" s="8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8" t="s">
        <v>17</v>
      </c>
      <c r="J13" s="66"/>
      <c r="K13" s="66"/>
      <c r="L13" s="66"/>
      <c r="M13" s="66"/>
      <c r="N13" s="66"/>
      <c r="O13" s="66"/>
      <c r="P13" s="65"/>
      <c r="Q13" s="66"/>
    </row>
    <row r="14" spans="1:23" s="28" customFormat="1" ht="47.25">
      <c r="A14" s="41" t="s">
        <v>18</v>
      </c>
      <c r="B14" s="42"/>
      <c r="C14" s="43">
        <v>1</v>
      </c>
      <c r="D14" s="44" t="s">
        <v>19</v>
      </c>
      <c r="E14" s="44" t="s">
        <v>19</v>
      </c>
      <c r="F14" s="44" t="s">
        <v>20</v>
      </c>
      <c r="G14" s="44" t="s">
        <v>19</v>
      </c>
      <c r="H14" s="44" t="s">
        <v>21</v>
      </c>
      <c r="I14" s="44" t="s">
        <v>20</v>
      </c>
      <c r="J14" s="41"/>
      <c r="K14" s="45"/>
      <c r="L14" s="46">
        <f t="shared" ref="L14:Q14" si="0">SUM(L15,L20,L26,L28,L32,L41,L44,L47,L59)</f>
        <v>135432.70000000001</v>
      </c>
      <c r="M14" s="46">
        <f t="shared" si="0"/>
        <v>88283.999999999985</v>
      </c>
      <c r="N14" s="46">
        <f t="shared" si="0"/>
        <v>135432.70000000001</v>
      </c>
      <c r="O14" s="46">
        <f t="shared" si="0"/>
        <v>126718.39999999999</v>
      </c>
      <c r="P14" s="46">
        <f t="shared" si="0"/>
        <v>129691.8</v>
      </c>
      <c r="Q14" s="46">
        <f t="shared" si="0"/>
        <v>139750.9</v>
      </c>
    </row>
    <row r="15" spans="1:23" s="39" customFormat="1" ht="99" customHeight="1">
      <c r="A15" s="27" t="s">
        <v>28</v>
      </c>
      <c r="B15" s="35">
        <v>182</v>
      </c>
      <c r="C15" s="35">
        <v>1</v>
      </c>
      <c r="D15" s="36" t="s">
        <v>22</v>
      </c>
      <c r="E15" s="36" t="s">
        <v>26</v>
      </c>
      <c r="F15" s="36" t="s">
        <v>20</v>
      </c>
      <c r="G15" s="36" t="s">
        <v>22</v>
      </c>
      <c r="H15" s="36" t="s">
        <v>21</v>
      </c>
      <c r="I15" s="36" t="s">
        <v>24</v>
      </c>
      <c r="J15" s="27" t="s">
        <v>28</v>
      </c>
      <c r="K15" s="38" t="s">
        <v>23</v>
      </c>
      <c r="L15" s="34">
        <f t="shared" ref="L15:Q15" si="1">SUM(L16:L19)</f>
        <v>71866.8</v>
      </c>
      <c r="M15" s="34">
        <f t="shared" si="1"/>
        <v>57439.200000000004</v>
      </c>
      <c r="N15" s="34">
        <f t="shared" si="1"/>
        <v>71866.8</v>
      </c>
      <c r="O15" s="34">
        <f t="shared" si="1"/>
        <v>59194</v>
      </c>
      <c r="P15" s="34">
        <f t="shared" si="1"/>
        <v>61857.7</v>
      </c>
      <c r="Q15" s="34">
        <f t="shared" si="1"/>
        <v>64332</v>
      </c>
      <c r="R15" s="28"/>
      <c r="S15" s="28"/>
      <c r="T15" s="28"/>
      <c r="U15" s="28"/>
      <c r="V15" s="28"/>
      <c r="W15" s="28"/>
    </row>
    <row r="16" spans="1:23" ht="225.75" customHeight="1">
      <c r="A16" s="9" t="s">
        <v>28</v>
      </c>
      <c r="B16" s="10">
        <v>182</v>
      </c>
      <c r="C16" s="10">
        <v>1</v>
      </c>
      <c r="D16" s="11" t="s">
        <v>22</v>
      </c>
      <c r="E16" s="11" t="s">
        <v>26</v>
      </c>
      <c r="F16" s="11" t="s">
        <v>25</v>
      </c>
      <c r="G16" s="11" t="s">
        <v>22</v>
      </c>
      <c r="H16" s="11" t="s">
        <v>21</v>
      </c>
      <c r="I16" s="11" t="s">
        <v>24</v>
      </c>
      <c r="J16" s="9" t="s">
        <v>29</v>
      </c>
      <c r="K16" s="12" t="s">
        <v>23</v>
      </c>
      <c r="L16" s="31">
        <v>50826.8</v>
      </c>
      <c r="M16" s="31">
        <v>36312.9</v>
      </c>
      <c r="N16" s="31">
        <v>50826.8</v>
      </c>
      <c r="O16" s="31">
        <v>57385</v>
      </c>
      <c r="P16" s="31">
        <v>60028.7</v>
      </c>
      <c r="Q16" s="31">
        <v>62493</v>
      </c>
    </row>
    <row r="17" spans="1:17" ht="335.25" customHeight="1">
      <c r="A17" s="9" t="s">
        <v>28</v>
      </c>
      <c r="B17" s="10">
        <v>182</v>
      </c>
      <c r="C17" s="10">
        <v>1</v>
      </c>
      <c r="D17" s="11" t="s">
        <v>22</v>
      </c>
      <c r="E17" s="11" t="s">
        <v>26</v>
      </c>
      <c r="F17" s="11" t="s">
        <v>27</v>
      </c>
      <c r="G17" s="11" t="s">
        <v>22</v>
      </c>
      <c r="H17" s="11" t="s">
        <v>21</v>
      </c>
      <c r="I17" s="11" t="s">
        <v>24</v>
      </c>
      <c r="J17" s="9" t="s">
        <v>30</v>
      </c>
      <c r="K17" s="12" t="s">
        <v>23</v>
      </c>
      <c r="L17" s="31">
        <v>1188</v>
      </c>
      <c r="M17" s="31">
        <v>1193.4000000000001</v>
      </c>
      <c r="N17" s="31">
        <v>1188</v>
      </c>
      <c r="O17" s="31">
        <v>1300</v>
      </c>
      <c r="P17" s="31">
        <v>1320</v>
      </c>
      <c r="Q17" s="31">
        <v>1330</v>
      </c>
    </row>
    <row r="18" spans="1:17" ht="121.5" customHeight="1">
      <c r="A18" s="9" t="s">
        <v>28</v>
      </c>
      <c r="B18" s="10">
        <v>182</v>
      </c>
      <c r="C18" s="10">
        <v>1</v>
      </c>
      <c r="D18" s="11" t="s">
        <v>22</v>
      </c>
      <c r="E18" s="11" t="s">
        <v>26</v>
      </c>
      <c r="F18" s="11" t="s">
        <v>31</v>
      </c>
      <c r="G18" s="11" t="s">
        <v>22</v>
      </c>
      <c r="H18" s="11" t="s">
        <v>21</v>
      </c>
      <c r="I18" s="11" t="s">
        <v>24</v>
      </c>
      <c r="J18" s="9" t="s">
        <v>32</v>
      </c>
      <c r="K18" s="12" t="s">
        <v>23</v>
      </c>
      <c r="L18" s="31">
        <v>19843</v>
      </c>
      <c r="M18" s="31">
        <v>19925.5</v>
      </c>
      <c r="N18" s="31">
        <v>19843</v>
      </c>
      <c r="O18" s="31">
        <v>500</v>
      </c>
      <c r="P18" s="31">
        <v>500</v>
      </c>
      <c r="Q18" s="31">
        <v>500</v>
      </c>
    </row>
    <row r="19" spans="1:17" ht="275.25" customHeight="1">
      <c r="A19" s="9" t="s">
        <v>28</v>
      </c>
      <c r="B19" s="10">
        <v>182</v>
      </c>
      <c r="C19" s="10">
        <v>1</v>
      </c>
      <c r="D19" s="11" t="s">
        <v>22</v>
      </c>
      <c r="E19" s="11" t="s">
        <v>26</v>
      </c>
      <c r="F19" s="11" t="s">
        <v>33</v>
      </c>
      <c r="G19" s="11" t="s">
        <v>22</v>
      </c>
      <c r="H19" s="11" t="s">
        <v>21</v>
      </c>
      <c r="I19" s="11" t="s">
        <v>24</v>
      </c>
      <c r="J19" s="9" t="s">
        <v>34</v>
      </c>
      <c r="K19" s="12" t="s">
        <v>23</v>
      </c>
      <c r="L19" s="31">
        <v>9</v>
      </c>
      <c r="M19" s="31">
        <v>7.4</v>
      </c>
      <c r="N19" s="31">
        <v>9</v>
      </c>
      <c r="O19" s="31">
        <v>9</v>
      </c>
      <c r="P19" s="31">
        <v>9</v>
      </c>
      <c r="Q19" s="31">
        <v>9</v>
      </c>
    </row>
    <row r="20" spans="1:17" s="28" customFormat="1" ht="102" customHeight="1">
      <c r="A20" s="27" t="s">
        <v>35</v>
      </c>
      <c r="B20" s="35"/>
      <c r="C20" s="35">
        <v>1</v>
      </c>
      <c r="D20" s="36" t="s">
        <v>36</v>
      </c>
      <c r="E20" s="36" t="s">
        <v>19</v>
      </c>
      <c r="F20" s="36" t="s">
        <v>20</v>
      </c>
      <c r="G20" s="36" t="s">
        <v>19</v>
      </c>
      <c r="H20" s="36" t="s">
        <v>21</v>
      </c>
      <c r="I20" s="36" t="s">
        <v>20</v>
      </c>
      <c r="J20" s="27" t="s">
        <v>35</v>
      </c>
      <c r="K20" s="37"/>
      <c r="L20" s="34">
        <f t="shared" ref="L20:Q20" si="2">L21</f>
        <v>13768.9</v>
      </c>
      <c r="M20" s="34">
        <f t="shared" si="2"/>
        <v>10211.800000000001</v>
      </c>
      <c r="N20" s="34">
        <f t="shared" si="2"/>
        <v>13768.9</v>
      </c>
      <c r="O20" s="34">
        <f t="shared" si="2"/>
        <v>15352.4</v>
      </c>
      <c r="P20" s="34">
        <f t="shared" si="2"/>
        <v>15834.1</v>
      </c>
      <c r="Q20" s="34">
        <f t="shared" si="2"/>
        <v>18318.900000000001</v>
      </c>
    </row>
    <row r="21" spans="1:17" ht="94.5">
      <c r="A21" s="9" t="s">
        <v>35</v>
      </c>
      <c r="B21" s="10"/>
      <c r="C21" s="10" t="s">
        <v>37</v>
      </c>
      <c r="D21" s="11" t="s">
        <v>36</v>
      </c>
      <c r="E21" s="11" t="s">
        <v>26</v>
      </c>
      <c r="F21" s="11" t="s">
        <v>20</v>
      </c>
      <c r="G21" s="11" t="s">
        <v>22</v>
      </c>
      <c r="H21" s="11" t="s">
        <v>21</v>
      </c>
      <c r="I21" s="11" t="s">
        <v>24</v>
      </c>
      <c r="J21" s="9" t="s">
        <v>38</v>
      </c>
      <c r="K21" s="14"/>
      <c r="L21" s="34">
        <f t="shared" ref="L21:Q21" si="3">SUM(L22:L25)</f>
        <v>13768.9</v>
      </c>
      <c r="M21" s="34">
        <f t="shared" si="3"/>
        <v>10211.800000000001</v>
      </c>
      <c r="N21" s="34">
        <f t="shared" si="3"/>
        <v>13768.9</v>
      </c>
      <c r="O21" s="34">
        <f t="shared" si="3"/>
        <v>15352.4</v>
      </c>
      <c r="P21" s="34">
        <f t="shared" si="3"/>
        <v>15834.1</v>
      </c>
      <c r="Q21" s="34">
        <f t="shared" si="3"/>
        <v>18318.900000000001</v>
      </c>
    </row>
    <row r="22" spans="1:17" ht="173.25">
      <c r="A22" s="9" t="s">
        <v>35</v>
      </c>
      <c r="B22" s="15" t="s">
        <v>40</v>
      </c>
      <c r="C22" s="15" t="s">
        <v>37</v>
      </c>
      <c r="D22" s="15" t="s">
        <v>36</v>
      </c>
      <c r="E22" s="15" t="s">
        <v>26</v>
      </c>
      <c r="F22" s="15" t="s">
        <v>42</v>
      </c>
      <c r="G22" s="15" t="s">
        <v>22</v>
      </c>
      <c r="H22" s="15" t="s">
        <v>21</v>
      </c>
      <c r="I22" s="15" t="s">
        <v>24</v>
      </c>
      <c r="J22" s="9" t="s">
        <v>43</v>
      </c>
      <c r="K22" s="9" t="s">
        <v>44</v>
      </c>
      <c r="L22" s="31">
        <v>5240</v>
      </c>
      <c r="M22" s="31">
        <v>4760.8</v>
      </c>
      <c r="N22" s="31">
        <v>5240</v>
      </c>
      <c r="O22" s="31">
        <v>6502.4</v>
      </c>
      <c r="P22" s="31">
        <v>6874.1</v>
      </c>
      <c r="Q22" s="31">
        <v>9248.9</v>
      </c>
    </row>
    <row r="23" spans="1:17" ht="236.25">
      <c r="A23" s="9" t="s">
        <v>35</v>
      </c>
      <c r="B23" s="15" t="s">
        <v>40</v>
      </c>
      <c r="C23" s="15" t="s">
        <v>37</v>
      </c>
      <c r="D23" s="15" t="s">
        <v>36</v>
      </c>
      <c r="E23" s="15" t="s">
        <v>26</v>
      </c>
      <c r="F23" s="15" t="s">
        <v>45</v>
      </c>
      <c r="G23" s="15" t="s">
        <v>22</v>
      </c>
      <c r="H23" s="15" t="s">
        <v>21</v>
      </c>
      <c r="I23" s="15" t="s">
        <v>24</v>
      </c>
      <c r="J23" s="9" t="s">
        <v>46</v>
      </c>
      <c r="K23" s="9" t="s">
        <v>44</v>
      </c>
      <c r="L23" s="31">
        <v>40</v>
      </c>
      <c r="M23" s="31">
        <v>32.9</v>
      </c>
      <c r="N23" s="31">
        <v>40</v>
      </c>
      <c r="O23" s="31">
        <v>50</v>
      </c>
      <c r="P23" s="31">
        <v>60</v>
      </c>
      <c r="Q23" s="31">
        <v>70</v>
      </c>
    </row>
    <row r="24" spans="1:17" ht="216" customHeight="1">
      <c r="A24" s="9" t="s">
        <v>35</v>
      </c>
      <c r="B24" s="15" t="s">
        <v>40</v>
      </c>
      <c r="C24" s="15" t="s">
        <v>37</v>
      </c>
      <c r="D24" s="15" t="s">
        <v>36</v>
      </c>
      <c r="E24" s="15" t="s">
        <v>26</v>
      </c>
      <c r="F24" s="15" t="s">
        <v>47</v>
      </c>
      <c r="G24" s="15" t="s">
        <v>22</v>
      </c>
      <c r="H24" s="15" t="s">
        <v>21</v>
      </c>
      <c r="I24" s="15" t="s">
        <v>24</v>
      </c>
      <c r="J24" s="9" t="s">
        <v>48</v>
      </c>
      <c r="K24" s="9" t="s">
        <v>44</v>
      </c>
      <c r="L24" s="31">
        <v>8488.9</v>
      </c>
      <c r="M24" s="31">
        <v>6348</v>
      </c>
      <c r="N24" s="31">
        <v>8488.9</v>
      </c>
      <c r="O24" s="31">
        <v>8800</v>
      </c>
      <c r="P24" s="31">
        <v>8900</v>
      </c>
      <c r="Q24" s="31">
        <v>9000</v>
      </c>
    </row>
    <row r="25" spans="1:17" ht="199.5" customHeight="1">
      <c r="A25" s="9" t="s">
        <v>35</v>
      </c>
      <c r="B25" s="15" t="s">
        <v>40</v>
      </c>
      <c r="C25" s="15" t="s">
        <v>37</v>
      </c>
      <c r="D25" s="15" t="s">
        <v>36</v>
      </c>
      <c r="E25" s="15" t="s">
        <v>26</v>
      </c>
      <c r="F25" s="15" t="s">
        <v>49</v>
      </c>
      <c r="G25" s="15" t="s">
        <v>22</v>
      </c>
      <c r="H25" s="15" t="s">
        <v>21</v>
      </c>
      <c r="I25" s="15" t="s">
        <v>24</v>
      </c>
      <c r="J25" s="9" t="s">
        <v>50</v>
      </c>
      <c r="K25" s="9" t="s">
        <v>44</v>
      </c>
      <c r="L25" s="31"/>
      <c r="M25" s="31">
        <v>-929.9</v>
      </c>
      <c r="N25" s="31"/>
      <c r="O25" s="31">
        <v>0</v>
      </c>
      <c r="P25" s="31">
        <v>0</v>
      </c>
      <c r="Q25" s="31">
        <v>0</v>
      </c>
    </row>
    <row r="26" spans="1:17" s="28" customFormat="1" ht="94.5">
      <c r="A26" s="27" t="s">
        <v>51</v>
      </c>
      <c r="B26" s="33" t="s">
        <v>39</v>
      </c>
      <c r="C26" s="33" t="s">
        <v>37</v>
      </c>
      <c r="D26" s="33" t="s">
        <v>52</v>
      </c>
      <c r="E26" s="33" t="s">
        <v>19</v>
      </c>
      <c r="F26" s="33" t="s">
        <v>20</v>
      </c>
      <c r="G26" s="33" t="s">
        <v>19</v>
      </c>
      <c r="H26" s="33" t="s">
        <v>21</v>
      </c>
      <c r="I26" s="33" t="s">
        <v>20</v>
      </c>
      <c r="J26" s="27" t="s">
        <v>51</v>
      </c>
      <c r="K26" s="27" t="s">
        <v>23</v>
      </c>
      <c r="L26" s="34">
        <f t="shared" ref="L26:Q26" si="4">L27</f>
        <v>2100</v>
      </c>
      <c r="M26" s="34">
        <f t="shared" si="4"/>
        <v>2188.6</v>
      </c>
      <c r="N26" s="34">
        <f t="shared" si="4"/>
        <v>2200</v>
      </c>
      <c r="O26" s="34">
        <f t="shared" si="4"/>
        <v>2300</v>
      </c>
      <c r="P26" s="34">
        <f t="shared" si="4"/>
        <v>3700</v>
      </c>
      <c r="Q26" s="34">
        <f t="shared" si="4"/>
        <v>4800</v>
      </c>
    </row>
    <row r="27" spans="1:17" ht="105.75" customHeight="1">
      <c r="A27" s="9" t="s">
        <v>68</v>
      </c>
      <c r="B27" s="15" t="s">
        <v>39</v>
      </c>
      <c r="C27" s="15" t="s">
        <v>37</v>
      </c>
      <c r="D27" s="15" t="s">
        <v>52</v>
      </c>
      <c r="E27" s="15" t="s">
        <v>36</v>
      </c>
      <c r="F27" s="15" t="s">
        <v>25</v>
      </c>
      <c r="G27" s="15" t="s">
        <v>22</v>
      </c>
      <c r="H27" s="15" t="s">
        <v>67</v>
      </c>
      <c r="I27" s="15" t="s">
        <v>24</v>
      </c>
      <c r="J27" s="9" t="s">
        <v>108</v>
      </c>
      <c r="K27" s="9" t="s">
        <v>23</v>
      </c>
      <c r="L27" s="31">
        <v>2100</v>
      </c>
      <c r="M27" s="31">
        <v>2188.6</v>
      </c>
      <c r="N27" s="31">
        <v>2200</v>
      </c>
      <c r="O27" s="31">
        <v>2300</v>
      </c>
      <c r="P27" s="31">
        <v>3700</v>
      </c>
      <c r="Q27" s="31">
        <v>4800</v>
      </c>
    </row>
    <row r="28" spans="1:17" s="28" customFormat="1" ht="105.75" customHeight="1">
      <c r="A28" s="27" t="s">
        <v>53</v>
      </c>
      <c r="B28" s="33" t="s">
        <v>20</v>
      </c>
      <c r="C28" s="33" t="s">
        <v>37</v>
      </c>
      <c r="D28" s="33" t="s">
        <v>54</v>
      </c>
      <c r="E28" s="33" t="s">
        <v>19</v>
      </c>
      <c r="F28" s="33" t="s">
        <v>20</v>
      </c>
      <c r="G28" s="33" t="s">
        <v>19</v>
      </c>
      <c r="H28" s="33" t="s">
        <v>21</v>
      </c>
      <c r="I28" s="33" t="s">
        <v>20</v>
      </c>
      <c r="J28" s="27" t="s">
        <v>53</v>
      </c>
      <c r="K28" s="27"/>
      <c r="L28" s="34">
        <f t="shared" ref="L28:Q28" si="5">SUM(L29:L31)</f>
        <v>40317</v>
      </c>
      <c r="M28" s="34">
        <f t="shared" si="5"/>
        <v>12741.900000000001</v>
      </c>
      <c r="N28" s="34">
        <f t="shared" si="5"/>
        <v>40317</v>
      </c>
      <c r="O28" s="34">
        <f t="shared" si="5"/>
        <v>42882</v>
      </c>
      <c r="P28" s="34">
        <f t="shared" si="5"/>
        <v>41625</v>
      </c>
      <c r="Q28" s="34">
        <f t="shared" si="5"/>
        <v>45625</v>
      </c>
    </row>
    <row r="29" spans="1:17" ht="131.25" customHeight="1">
      <c r="A29" s="9" t="s">
        <v>53</v>
      </c>
      <c r="B29" s="15" t="s">
        <v>39</v>
      </c>
      <c r="C29" s="15" t="s">
        <v>37</v>
      </c>
      <c r="D29" s="15" t="s">
        <v>54</v>
      </c>
      <c r="E29" s="15" t="s">
        <v>22</v>
      </c>
      <c r="F29" s="15" t="s">
        <v>31</v>
      </c>
      <c r="G29" s="15" t="s">
        <v>59</v>
      </c>
      <c r="H29" s="15" t="s">
        <v>21</v>
      </c>
      <c r="I29" s="15" t="s">
        <v>24</v>
      </c>
      <c r="J29" s="9" t="s">
        <v>72</v>
      </c>
      <c r="K29" s="9" t="s">
        <v>23</v>
      </c>
      <c r="L29" s="31">
        <v>15167</v>
      </c>
      <c r="M29" s="31">
        <v>2262.1</v>
      </c>
      <c r="N29" s="31">
        <v>15167</v>
      </c>
      <c r="O29" s="31">
        <v>22000</v>
      </c>
      <c r="P29" s="31">
        <v>23000</v>
      </c>
      <c r="Q29" s="31">
        <v>27000</v>
      </c>
    </row>
    <row r="30" spans="1:17" ht="131.25" customHeight="1">
      <c r="A30" s="9" t="s">
        <v>53</v>
      </c>
      <c r="B30" s="15" t="s">
        <v>39</v>
      </c>
      <c r="C30" s="15" t="s">
        <v>37</v>
      </c>
      <c r="D30" s="15" t="s">
        <v>54</v>
      </c>
      <c r="E30" s="15" t="s">
        <v>54</v>
      </c>
      <c r="F30" s="15" t="s">
        <v>73</v>
      </c>
      <c r="G30" s="15" t="s">
        <v>59</v>
      </c>
      <c r="H30" s="15" t="s">
        <v>21</v>
      </c>
      <c r="I30" s="15" t="s">
        <v>24</v>
      </c>
      <c r="J30" s="9" t="s">
        <v>75</v>
      </c>
      <c r="K30" s="9" t="s">
        <v>23</v>
      </c>
      <c r="L30" s="31">
        <v>12850</v>
      </c>
      <c r="M30" s="31">
        <v>8842.1</v>
      </c>
      <c r="N30" s="31">
        <v>12850</v>
      </c>
      <c r="O30" s="31">
        <v>8582</v>
      </c>
      <c r="P30" s="31">
        <v>8500</v>
      </c>
      <c r="Q30" s="31">
        <v>8500</v>
      </c>
    </row>
    <row r="31" spans="1:17" ht="131.25" customHeight="1">
      <c r="A31" s="9" t="s">
        <v>53</v>
      </c>
      <c r="B31" s="15" t="s">
        <v>39</v>
      </c>
      <c r="C31" s="15" t="s">
        <v>37</v>
      </c>
      <c r="D31" s="15" t="s">
        <v>54</v>
      </c>
      <c r="E31" s="15" t="s">
        <v>54</v>
      </c>
      <c r="F31" s="15" t="s">
        <v>74</v>
      </c>
      <c r="G31" s="15" t="s">
        <v>59</v>
      </c>
      <c r="H31" s="15" t="s">
        <v>21</v>
      </c>
      <c r="I31" s="15" t="s">
        <v>24</v>
      </c>
      <c r="J31" s="9" t="s">
        <v>76</v>
      </c>
      <c r="K31" s="9" t="s">
        <v>23</v>
      </c>
      <c r="L31" s="31">
        <v>12300</v>
      </c>
      <c r="M31" s="31">
        <v>1637.7</v>
      </c>
      <c r="N31" s="31">
        <v>12300</v>
      </c>
      <c r="O31" s="31">
        <v>12300</v>
      </c>
      <c r="P31" s="31">
        <v>10125</v>
      </c>
      <c r="Q31" s="31">
        <v>10125</v>
      </c>
    </row>
    <row r="32" spans="1:17" s="28" customFormat="1" ht="125.25" customHeight="1">
      <c r="A32" s="27" t="s">
        <v>56</v>
      </c>
      <c r="B32" s="33" t="s">
        <v>20</v>
      </c>
      <c r="C32" s="33" t="s">
        <v>37</v>
      </c>
      <c r="D32" s="33" t="s">
        <v>55</v>
      </c>
      <c r="E32" s="33" t="s">
        <v>19</v>
      </c>
      <c r="F32" s="33" t="s">
        <v>20</v>
      </c>
      <c r="G32" s="33" t="s">
        <v>19</v>
      </c>
      <c r="H32" s="33" t="s">
        <v>21</v>
      </c>
      <c r="I32" s="33" t="s">
        <v>20</v>
      </c>
      <c r="J32" s="27" t="s">
        <v>56</v>
      </c>
      <c r="K32" s="27"/>
      <c r="L32" s="34">
        <f>SUM(L33,L37,L39)</f>
        <v>5630</v>
      </c>
      <c r="M32" s="34">
        <f>SUM(M33,M37,M39)</f>
        <v>4866.8999999999996</v>
      </c>
      <c r="N32" s="34">
        <f>SUM(N33,N37,N39)</f>
        <v>5679</v>
      </c>
      <c r="O32" s="34">
        <f t="shared" ref="O32:Q32" si="6">SUM(O33,O39)</f>
        <v>5390</v>
      </c>
      <c r="P32" s="34">
        <f t="shared" si="6"/>
        <v>5375</v>
      </c>
      <c r="Q32" s="34">
        <f t="shared" si="6"/>
        <v>5375</v>
      </c>
    </row>
    <row r="33" spans="1:23" ht="311.25" customHeight="1">
      <c r="A33" s="9" t="s">
        <v>107</v>
      </c>
      <c r="B33" s="15" t="s">
        <v>77</v>
      </c>
      <c r="C33" s="15">
        <v>1</v>
      </c>
      <c r="D33" s="15" t="s">
        <v>55</v>
      </c>
      <c r="E33" s="15" t="s">
        <v>52</v>
      </c>
      <c r="F33" s="15" t="s">
        <v>20</v>
      </c>
      <c r="G33" s="15" t="s">
        <v>19</v>
      </c>
      <c r="H33" s="15" t="s">
        <v>21</v>
      </c>
      <c r="I33" s="15" t="s">
        <v>41</v>
      </c>
      <c r="J33" s="9" t="s">
        <v>107</v>
      </c>
      <c r="K33" s="9" t="s">
        <v>70</v>
      </c>
      <c r="L33" s="34">
        <f>SUM(L34:L36)</f>
        <v>5350</v>
      </c>
      <c r="M33" s="34">
        <f t="shared" ref="M33:Q33" si="7">SUM(M34:M36)</f>
        <v>4551</v>
      </c>
      <c r="N33" s="34">
        <f t="shared" si="7"/>
        <v>5350</v>
      </c>
      <c r="O33" s="34">
        <f t="shared" si="7"/>
        <v>5345</v>
      </c>
      <c r="P33" s="34">
        <f t="shared" si="7"/>
        <v>5345</v>
      </c>
      <c r="Q33" s="34">
        <f t="shared" si="7"/>
        <v>5345</v>
      </c>
    </row>
    <row r="34" spans="1:23" ht="311.25" customHeight="1">
      <c r="A34" s="9" t="s">
        <v>79</v>
      </c>
      <c r="B34" s="15" t="s">
        <v>77</v>
      </c>
      <c r="C34" s="15">
        <v>1</v>
      </c>
      <c r="D34" s="15" t="s">
        <v>55</v>
      </c>
      <c r="E34" s="15" t="s">
        <v>52</v>
      </c>
      <c r="F34" s="15" t="s">
        <v>100</v>
      </c>
      <c r="G34" s="15" t="s">
        <v>19</v>
      </c>
      <c r="H34" s="15" t="s">
        <v>21</v>
      </c>
      <c r="I34" s="15" t="s">
        <v>41</v>
      </c>
      <c r="J34" s="9" t="s">
        <v>79</v>
      </c>
      <c r="K34" s="9" t="s">
        <v>70</v>
      </c>
      <c r="L34" s="31">
        <v>5000</v>
      </c>
      <c r="M34" s="31">
        <v>4258</v>
      </c>
      <c r="N34" s="31">
        <v>5000</v>
      </c>
      <c r="O34" s="31">
        <v>5000</v>
      </c>
      <c r="P34" s="31">
        <v>5000</v>
      </c>
      <c r="Q34" s="31">
        <v>5000</v>
      </c>
    </row>
    <row r="35" spans="1:23" ht="252">
      <c r="A35" s="9" t="s">
        <v>57</v>
      </c>
      <c r="B35" s="15" t="s">
        <v>77</v>
      </c>
      <c r="C35" s="15">
        <v>1</v>
      </c>
      <c r="D35" s="15" t="s">
        <v>55</v>
      </c>
      <c r="E35" s="15" t="s">
        <v>52</v>
      </c>
      <c r="F35" s="15" t="s">
        <v>101</v>
      </c>
      <c r="G35" s="15" t="s">
        <v>59</v>
      </c>
      <c r="H35" s="15" t="s">
        <v>21</v>
      </c>
      <c r="I35" s="15" t="s">
        <v>41</v>
      </c>
      <c r="J35" s="9" t="s">
        <v>78</v>
      </c>
      <c r="K35" s="9" t="s">
        <v>70</v>
      </c>
      <c r="L35" s="31">
        <v>300</v>
      </c>
      <c r="M35" s="31">
        <v>262.89999999999998</v>
      </c>
      <c r="N35" s="31">
        <v>300</v>
      </c>
      <c r="O35" s="31">
        <v>300</v>
      </c>
      <c r="P35" s="31">
        <v>300</v>
      </c>
      <c r="Q35" s="31">
        <v>300</v>
      </c>
    </row>
    <row r="36" spans="1:23" ht="267.75">
      <c r="A36" s="9" t="s">
        <v>80</v>
      </c>
      <c r="B36" s="15" t="s">
        <v>77</v>
      </c>
      <c r="C36" s="15" t="s">
        <v>37</v>
      </c>
      <c r="D36" s="15" t="s">
        <v>55</v>
      </c>
      <c r="E36" s="15" t="s">
        <v>52</v>
      </c>
      <c r="F36" s="15" t="s">
        <v>102</v>
      </c>
      <c r="G36" s="15" t="s">
        <v>59</v>
      </c>
      <c r="H36" s="15" t="s">
        <v>21</v>
      </c>
      <c r="I36" s="15" t="s">
        <v>41</v>
      </c>
      <c r="J36" s="9" t="s">
        <v>81</v>
      </c>
      <c r="K36" s="9" t="s">
        <v>70</v>
      </c>
      <c r="L36" s="31">
        <v>50</v>
      </c>
      <c r="M36" s="31">
        <v>30.1</v>
      </c>
      <c r="N36" s="31">
        <v>50</v>
      </c>
      <c r="O36" s="31">
        <v>45</v>
      </c>
      <c r="P36" s="31">
        <v>45</v>
      </c>
      <c r="Q36" s="31">
        <v>45</v>
      </c>
    </row>
    <row r="37" spans="1:23" ht="110.25">
      <c r="A37" s="9" t="s">
        <v>133</v>
      </c>
      <c r="B37" s="15" t="s">
        <v>77</v>
      </c>
      <c r="C37" s="15" t="s">
        <v>37</v>
      </c>
      <c r="D37" s="15" t="s">
        <v>55</v>
      </c>
      <c r="E37" s="15" t="s">
        <v>131</v>
      </c>
      <c r="F37" s="15" t="s">
        <v>20</v>
      </c>
      <c r="G37" s="15" t="s">
        <v>19</v>
      </c>
      <c r="H37" s="15" t="s">
        <v>21</v>
      </c>
      <c r="I37" s="15" t="s">
        <v>41</v>
      </c>
      <c r="J37" s="9" t="s">
        <v>133</v>
      </c>
      <c r="K37" s="9" t="s">
        <v>70</v>
      </c>
      <c r="L37" s="34">
        <f t="shared" ref="L37:Q37" si="8">L38</f>
        <v>240</v>
      </c>
      <c r="M37" s="34">
        <f t="shared" si="8"/>
        <v>244</v>
      </c>
      <c r="N37" s="34">
        <f t="shared" si="8"/>
        <v>244</v>
      </c>
      <c r="O37" s="34">
        <f t="shared" si="8"/>
        <v>0</v>
      </c>
      <c r="P37" s="34">
        <f t="shared" si="8"/>
        <v>0</v>
      </c>
      <c r="Q37" s="34">
        <f t="shared" si="8"/>
        <v>0</v>
      </c>
    </row>
    <row r="38" spans="1:23" ht="173.25">
      <c r="A38" s="9" t="s">
        <v>135</v>
      </c>
      <c r="B38" s="15" t="s">
        <v>77</v>
      </c>
      <c r="C38" s="15" t="s">
        <v>37</v>
      </c>
      <c r="D38" s="15" t="s">
        <v>55</v>
      </c>
      <c r="E38" s="15" t="s">
        <v>131</v>
      </c>
      <c r="F38" s="15" t="s">
        <v>132</v>
      </c>
      <c r="G38" s="15" t="s">
        <v>59</v>
      </c>
      <c r="H38" s="15" t="s">
        <v>21</v>
      </c>
      <c r="I38" s="15" t="s">
        <v>41</v>
      </c>
      <c r="J38" s="9" t="s">
        <v>134</v>
      </c>
      <c r="K38" s="9" t="s">
        <v>70</v>
      </c>
      <c r="L38" s="31">
        <v>240</v>
      </c>
      <c r="M38" s="31">
        <v>244</v>
      </c>
      <c r="N38" s="31">
        <v>244</v>
      </c>
      <c r="O38" s="31">
        <v>0</v>
      </c>
      <c r="P38" s="31">
        <v>0</v>
      </c>
      <c r="Q38" s="31">
        <v>0</v>
      </c>
    </row>
    <row r="39" spans="1:23" s="13" customFormat="1" ht="267.75">
      <c r="A39" s="9" t="s">
        <v>83</v>
      </c>
      <c r="B39" s="15" t="s">
        <v>20</v>
      </c>
      <c r="C39" s="15">
        <v>1</v>
      </c>
      <c r="D39" s="15" t="s">
        <v>55</v>
      </c>
      <c r="E39" s="15" t="s">
        <v>82</v>
      </c>
      <c r="F39" s="15" t="s">
        <v>20</v>
      </c>
      <c r="G39" s="15" t="s">
        <v>19</v>
      </c>
      <c r="H39" s="15" t="s">
        <v>21</v>
      </c>
      <c r="I39" s="15" t="s">
        <v>41</v>
      </c>
      <c r="J39" s="9" t="s">
        <v>83</v>
      </c>
      <c r="K39" s="9" t="s">
        <v>70</v>
      </c>
      <c r="L39" s="31">
        <f t="shared" ref="L39:Q39" si="9">L40</f>
        <v>40</v>
      </c>
      <c r="M39" s="31">
        <f t="shared" si="9"/>
        <v>71.900000000000006</v>
      </c>
      <c r="N39" s="31">
        <v>85</v>
      </c>
      <c r="O39" s="31">
        <f t="shared" si="9"/>
        <v>45</v>
      </c>
      <c r="P39" s="31">
        <f t="shared" si="9"/>
        <v>30</v>
      </c>
      <c r="Q39" s="31">
        <f t="shared" si="9"/>
        <v>30</v>
      </c>
      <c r="R39"/>
      <c r="S39"/>
      <c r="T39"/>
      <c r="U39"/>
      <c r="V39"/>
      <c r="W39"/>
    </row>
    <row r="40" spans="1:23" s="13" customFormat="1" ht="267.75">
      <c r="A40" s="9" t="s">
        <v>84</v>
      </c>
      <c r="B40" s="15" t="s">
        <v>77</v>
      </c>
      <c r="C40" s="15" t="s">
        <v>37</v>
      </c>
      <c r="D40" s="15" t="s">
        <v>55</v>
      </c>
      <c r="E40" s="15" t="s">
        <v>82</v>
      </c>
      <c r="F40" s="15" t="s">
        <v>103</v>
      </c>
      <c r="G40" s="15" t="s">
        <v>59</v>
      </c>
      <c r="H40" s="15" t="s">
        <v>21</v>
      </c>
      <c r="I40" s="15" t="s">
        <v>41</v>
      </c>
      <c r="J40" s="9" t="s">
        <v>84</v>
      </c>
      <c r="K40" s="9" t="s">
        <v>70</v>
      </c>
      <c r="L40" s="31">
        <v>40</v>
      </c>
      <c r="M40" s="31">
        <v>71.900000000000006</v>
      </c>
      <c r="N40" s="31">
        <v>71.900000000000006</v>
      </c>
      <c r="O40" s="31">
        <v>45</v>
      </c>
      <c r="P40" s="31">
        <v>30</v>
      </c>
      <c r="Q40" s="31">
        <v>30</v>
      </c>
      <c r="R40"/>
      <c r="S40"/>
      <c r="T40"/>
      <c r="U40"/>
      <c r="V40"/>
      <c r="W40"/>
    </row>
    <row r="41" spans="1:23" s="39" customFormat="1" ht="63.75">
      <c r="A41" s="40" t="s">
        <v>58</v>
      </c>
      <c r="B41" s="33" t="s">
        <v>20</v>
      </c>
      <c r="C41" s="33">
        <v>1</v>
      </c>
      <c r="D41" s="33" t="s">
        <v>59</v>
      </c>
      <c r="E41" s="33" t="s">
        <v>19</v>
      </c>
      <c r="F41" s="33" t="s">
        <v>20</v>
      </c>
      <c r="G41" s="33" t="s">
        <v>19</v>
      </c>
      <c r="H41" s="33" t="s">
        <v>21</v>
      </c>
      <c r="I41" s="33">
        <v>130</v>
      </c>
      <c r="J41" s="40" t="s">
        <v>58</v>
      </c>
      <c r="K41" s="27"/>
      <c r="L41" s="34">
        <f t="shared" ref="L41:Q41" si="10">SUM(L42:L43)</f>
        <v>350</v>
      </c>
      <c r="M41" s="34">
        <f t="shared" si="10"/>
        <v>312.5</v>
      </c>
      <c r="N41" s="34">
        <f t="shared" si="10"/>
        <v>350</v>
      </c>
      <c r="O41" s="34">
        <f t="shared" si="10"/>
        <v>350</v>
      </c>
      <c r="P41" s="34">
        <f t="shared" si="10"/>
        <v>150</v>
      </c>
      <c r="Q41" s="34">
        <f t="shared" si="10"/>
        <v>150</v>
      </c>
      <c r="R41" s="28"/>
      <c r="S41" s="28"/>
      <c r="T41" s="28"/>
      <c r="U41" s="28"/>
      <c r="V41" s="28"/>
      <c r="W41" s="28"/>
    </row>
    <row r="42" spans="1:23" ht="110.25">
      <c r="A42" s="9" t="s">
        <v>85</v>
      </c>
      <c r="B42" s="15" t="s">
        <v>77</v>
      </c>
      <c r="C42" s="15" t="s">
        <v>37</v>
      </c>
      <c r="D42" s="15" t="s">
        <v>59</v>
      </c>
      <c r="E42" s="15" t="s">
        <v>22</v>
      </c>
      <c r="F42" s="15" t="s">
        <v>86</v>
      </c>
      <c r="G42" s="15" t="s">
        <v>59</v>
      </c>
      <c r="H42" s="15" t="s">
        <v>21</v>
      </c>
      <c r="I42" s="15" t="s">
        <v>87</v>
      </c>
      <c r="J42" s="9" t="s">
        <v>88</v>
      </c>
      <c r="K42" s="9" t="s">
        <v>70</v>
      </c>
      <c r="L42" s="31">
        <v>350</v>
      </c>
      <c r="M42" s="31">
        <v>312.5</v>
      </c>
      <c r="N42" s="31">
        <v>350</v>
      </c>
      <c r="O42" s="31">
        <v>350</v>
      </c>
      <c r="P42" s="31">
        <v>150</v>
      </c>
      <c r="Q42" s="31">
        <v>150</v>
      </c>
    </row>
    <row r="43" spans="1:23" ht="110.25">
      <c r="A43" s="9" t="s">
        <v>118</v>
      </c>
      <c r="B43" s="15" t="s">
        <v>77</v>
      </c>
      <c r="C43" s="15" t="s">
        <v>37</v>
      </c>
      <c r="D43" s="15" t="s">
        <v>59</v>
      </c>
      <c r="E43" s="15" t="s">
        <v>26</v>
      </c>
      <c r="F43" s="15" t="s">
        <v>86</v>
      </c>
      <c r="G43" s="15" t="s">
        <v>59</v>
      </c>
      <c r="H43" s="15" t="s">
        <v>21</v>
      </c>
      <c r="I43" s="15" t="s">
        <v>87</v>
      </c>
      <c r="J43" s="9" t="s">
        <v>118</v>
      </c>
      <c r="K43" s="9" t="s">
        <v>70</v>
      </c>
      <c r="L43" s="31">
        <v>0</v>
      </c>
      <c r="M43" s="31"/>
      <c r="N43" s="31"/>
      <c r="O43" s="31">
        <v>0</v>
      </c>
      <c r="P43" s="31">
        <v>0</v>
      </c>
      <c r="Q43" s="31">
        <v>0</v>
      </c>
    </row>
    <row r="44" spans="1:23" s="39" customFormat="1" ht="78.75">
      <c r="A44" s="27" t="s">
        <v>60</v>
      </c>
      <c r="B44" s="33" t="s">
        <v>20</v>
      </c>
      <c r="C44" s="33">
        <v>1</v>
      </c>
      <c r="D44" s="33">
        <v>14</v>
      </c>
      <c r="E44" s="33" t="s">
        <v>19</v>
      </c>
      <c r="F44" s="33" t="s">
        <v>20</v>
      </c>
      <c r="G44" s="33" t="s">
        <v>19</v>
      </c>
      <c r="H44" s="33" t="s">
        <v>21</v>
      </c>
      <c r="I44" s="33" t="s">
        <v>20</v>
      </c>
      <c r="J44" s="27" t="s">
        <v>60</v>
      </c>
      <c r="K44" s="27"/>
      <c r="L44" s="34">
        <f t="shared" ref="L44:Q44" si="11">L45</f>
        <v>1000</v>
      </c>
      <c r="M44" s="34">
        <f t="shared" si="11"/>
        <v>174.7</v>
      </c>
      <c r="N44" s="34">
        <f t="shared" si="11"/>
        <v>801</v>
      </c>
      <c r="O44" s="34">
        <f t="shared" si="11"/>
        <v>1000</v>
      </c>
      <c r="P44" s="34">
        <f t="shared" si="11"/>
        <v>1000</v>
      </c>
      <c r="Q44" s="34">
        <f t="shared" si="11"/>
        <v>1000</v>
      </c>
    </row>
    <row r="45" spans="1:23" s="13" customFormat="1" ht="267.75">
      <c r="A45" s="9" t="s">
        <v>109</v>
      </c>
      <c r="B45" s="15" t="s">
        <v>20</v>
      </c>
      <c r="C45" s="15" t="s">
        <v>37</v>
      </c>
      <c r="D45" s="15" t="s">
        <v>104</v>
      </c>
      <c r="E45" s="15" t="s">
        <v>26</v>
      </c>
      <c r="F45" s="15" t="s">
        <v>20</v>
      </c>
      <c r="G45" s="15" t="s">
        <v>19</v>
      </c>
      <c r="H45" s="15" t="s">
        <v>21</v>
      </c>
      <c r="I45" s="15" t="s">
        <v>20</v>
      </c>
      <c r="J45" s="9" t="s">
        <v>109</v>
      </c>
      <c r="K45" s="9" t="s">
        <v>70</v>
      </c>
      <c r="L45" s="34">
        <f t="shared" ref="L45:Q45" si="12">SUM(L46:L46)</f>
        <v>1000</v>
      </c>
      <c r="M45" s="34">
        <f t="shared" si="12"/>
        <v>174.7</v>
      </c>
      <c r="N45" s="34">
        <f t="shared" si="12"/>
        <v>801</v>
      </c>
      <c r="O45" s="34">
        <f t="shared" si="12"/>
        <v>1000</v>
      </c>
      <c r="P45" s="34">
        <f t="shared" si="12"/>
        <v>1000</v>
      </c>
      <c r="Q45" s="34">
        <f t="shared" si="12"/>
        <v>1000</v>
      </c>
    </row>
    <row r="46" spans="1:23" ht="141.75">
      <c r="A46" s="9" t="s">
        <v>89</v>
      </c>
      <c r="B46" s="15" t="s">
        <v>77</v>
      </c>
      <c r="C46" s="15">
        <v>1</v>
      </c>
      <c r="D46" s="15">
        <v>14</v>
      </c>
      <c r="E46" s="15" t="s">
        <v>54</v>
      </c>
      <c r="F46" s="15" t="s">
        <v>100</v>
      </c>
      <c r="G46" s="15" t="s">
        <v>59</v>
      </c>
      <c r="H46" s="15" t="s">
        <v>21</v>
      </c>
      <c r="I46" s="15">
        <v>430</v>
      </c>
      <c r="J46" s="9" t="s">
        <v>90</v>
      </c>
      <c r="K46" s="9" t="s">
        <v>70</v>
      </c>
      <c r="L46" s="31">
        <v>1000</v>
      </c>
      <c r="M46" s="31">
        <v>174.7</v>
      </c>
      <c r="N46" s="31">
        <v>801</v>
      </c>
      <c r="O46" s="31">
        <v>1000</v>
      </c>
      <c r="P46" s="31">
        <v>1000</v>
      </c>
      <c r="Q46" s="31">
        <v>1000</v>
      </c>
    </row>
    <row r="47" spans="1:23" s="28" customFormat="1" ht="74.25" customHeight="1">
      <c r="A47" s="27" t="s">
        <v>62</v>
      </c>
      <c r="B47" s="33" t="s">
        <v>20</v>
      </c>
      <c r="C47" s="33">
        <v>1</v>
      </c>
      <c r="D47" s="33" t="s">
        <v>63</v>
      </c>
      <c r="E47" s="33" t="s">
        <v>19</v>
      </c>
      <c r="F47" s="33" t="s">
        <v>20</v>
      </c>
      <c r="G47" s="33" t="s">
        <v>19</v>
      </c>
      <c r="H47" s="33" t="s">
        <v>21</v>
      </c>
      <c r="I47" s="33" t="s">
        <v>20</v>
      </c>
      <c r="J47" s="27" t="s">
        <v>64</v>
      </c>
      <c r="K47" s="27"/>
      <c r="L47" s="34">
        <f t="shared" ref="L47:Q47" si="13">SUM(L48,L50,L52)</f>
        <v>100</v>
      </c>
      <c r="M47" s="34">
        <f t="shared" si="13"/>
        <v>48.7</v>
      </c>
      <c r="N47" s="34">
        <f t="shared" si="13"/>
        <v>100</v>
      </c>
      <c r="O47" s="34">
        <f t="shared" si="13"/>
        <v>100</v>
      </c>
      <c r="P47" s="34">
        <f t="shared" si="13"/>
        <v>100</v>
      </c>
      <c r="Q47" s="34">
        <f t="shared" si="13"/>
        <v>100</v>
      </c>
    </row>
    <row r="48" spans="1:23" ht="74.25" customHeight="1">
      <c r="A48" s="9" t="s">
        <v>62</v>
      </c>
      <c r="B48" s="15" t="s">
        <v>20</v>
      </c>
      <c r="C48" s="15" t="s">
        <v>37</v>
      </c>
      <c r="D48" s="15" t="s">
        <v>63</v>
      </c>
      <c r="E48" s="15" t="s">
        <v>26</v>
      </c>
      <c r="F48" s="15" t="s">
        <v>20</v>
      </c>
      <c r="G48" s="15" t="s">
        <v>26</v>
      </c>
      <c r="H48" s="15" t="s">
        <v>21</v>
      </c>
      <c r="I48" s="15" t="s">
        <v>20</v>
      </c>
      <c r="J48" s="9" t="s">
        <v>64</v>
      </c>
      <c r="K48" s="9"/>
      <c r="L48" s="34">
        <f t="shared" ref="L48:Q48" si="14">L49</f>
        <v>56.4</v>
      </c>
      <c r="M48" s="34">
        <f t="shared" si="14"/>
        <v>5</v>
      </c>
      <c r="N48" s="34">
        <f t="shared" si="14"/>
        <v>56.3</v>
      </c>
      <c r="O48" s="34">
        <f t="shared" si="14"/>
        <v>100</v>
      </c>
      <c r="P48" s="34">
        <f t="shared" si="14"/>
        <v>100</v>
      </c>
      <c r="Q48" s="34">
        <f t="shared" si="14"/>
        <v>100</v>
      </c>
    </row>
    <row r="49" spans="1:17" ht="174" customHeight="1">
      <c r="A49" s="9" t="s">
        <v>62</v>
      </c>
      <c r="B49" s="15" t="s">
        <v>77</v>
      </c>
      <c r="C49" s="15" t="s">
        <v>37</v>
      </c>
      <c r="D49" s="15" t="s">
        <v>63</v>
      </c>
      <c r="E49" s="15" t="s">
        <v>26</v>
      </c>
      <c r="F49" s="15" t="s">
        <v>25</v>
      </c>
      <c r="G49" s="15" t="s">
        <v>26</v>
      </c>
      <c r="H49" s="15" t="s">
        <v>21</v>
      </c>
      <c r="I49" s="15" t="s">
        <v>61</v>
      </c>
      <c r="J49" s="9" t="s">
        <v>157</v>
      </c>
      <c r="K49" s="9" t="s">
        <v>70</v>
      </c>
      <c r="L49" s="34">
        <v>56.4</v>
      </c>
      <c r="M49" s="34">
        <v>5</v>
      </c>
      <c r="N49" s="34">
        <v>56.3</v>
      </c>
      <c r="O49" s="34">
        <v>100</v>
      </c>
      <c r="P49" s="34">
        <v>100</v>
      </c>
      <c r="Q49" s="34">
        <v>100</v>
      </c>
    </row>
    <row r="50" spans="1:17" ht="230.25" customHeight="1">
      <c r="A50" s="9" t="s">
        <v>62</v>
      </c>
      <c r="B50" s="15" t="s">
        <v>77</v>
      </c>
      <c r="C50" s="15" t="s">
        <v>37</v>
      </c>
      <c r="D50" s="15" t="s">
        <v>63</v>
      </c>
      <c r="E50" s="15" t="s">
        <v>131</v>
      </c>
      <c r="F50" s="15" t="s">
        <v>20</v>
      </c>
      <c r="G50" s="15" t="s">
        <v>22</v>
      </c>
      <c r="H50" s="15" t="s">
        <v>21</v>
      </c>
      <c r="I50" s="15" t="s">
        <v>61</v>
      </c>
      <c r="J50" s="56" t="s">
        <v>136</v>
      </c>
      <c r="K50" s="9" t="s">
        <v>70</v>
      </c>
      <c r="L50" s="34">
        <f t="shared" ref="L50:Q50" si="15">L51</f>
        <v>5</v>
      </c>
      <c r="M50" s="34">
        <f t="shared" si="15"/>
        <v>5.0999999999999996</v>
      </c>
      <c r="N50" s="34">
        <f t="shared" si="15"/>
        <v>5.0999999999999996</v>
      </c>
      <c r="O50" s="34">
        <f t="shared" si="15"/>
        <v>0</v>
      </c>
      <c r="P50" s="34">
        <f t="shared" si="15"/>
        <v>0</v>
      </c>
      <c r="Q50" s="34">
        <f t="shared" si="15"/>
        <v>0</v>
      </c>
    </row>
    <row r="51" spans="1:17" ht="236.25" customHeight="1">
      <c r="A51" s="9" t="s">
        <v>62</v>
      </c>
      <c r="B51" s="15" t="s">
        <v>77</v>
      </c>
      <c r="C51" s="15" t="s">
        <v>37</v>
      </c>
      <c r="D51" s="15" t="s">
        <v>63</v>
      </c>
      <c r="E51" s="15" t="s">
        <v>131</v>
      </c>
      <c r="F51" s="15" t="s">
        <v>25</v>
      </c>
      <c r="G51" s="15" t="s">
        <v>59</v>
      </c>
      <c r="H51" s="15" t="s">
        <v>21</v>
      </c>
      <c r="I51" s="15" t="s">
        <v>61</v>
      </c>
      <c r="J51" s="55" t="s">
        <v>136</v>
      </c>
      <c r="K51" s="9" t="s">
        <v>70</v>
      </c>
      <c r="L51" s="31">
        <v>5</v>
      </c>
      <c r="M51" s="31">
        <v>5.0999999999999996</v>
      </c>
      <c r="N51" s="31">
        <v>5.0999999999999996</v>
      </c>
      <c r="O51" s="31">
        <v>0</v>
      </c>
      <c r="P51" s="31">
        <v>0</v>
      </c>
      <c r="Q51" s="31">
        <v>0</v>
      </c>
    </row>
    <row r="52" spans="1:17" ht="140.25" customHeight="1">
      <c r="A52" s="9" t="s">
        <v>62</v>
      </c>
      <c r="B52" s="15" t="s">
        <v>20</v>
      </c>
      <c r="C52" s="15" t="s">
        <v>37</v>
      </c>
      <c r="D52" s="15" t="s">
        <v>63</v>
      </c>
      <c r="E52" s="15" t="s">
        <v>137</v>
      </c>
      <c r="F52" s="15" t="s">
        <v>20</v>
      </c>
      <c r="G52" s="15" t="s">
        <v>19</v>
      </c>
      <c r="H52" s="15" t="s">
        <v>21</v>
      </c>
      <c r="I52" s="15" t="s">
        <v>61</v>
      </c>
      <c r="J52" s="9" t="s">
        <v>138</v>
      </c>
      <c r="K52" s="9" t="s">
        <v>70</v>
      </c>
      <c r="L52" s="34">
        <f t="shared" ref="L52:Q52" si="16">SUM(L53:L58)</f>
        <v>38.6</v>
      </c>
      <c r="M52" s="34">
        <f t="shared" si="16"/>
        <v>38.6</v>
      </c>
      <c r="N52" s="34">
        <f t="shared" si="16"/>
        <v>38.6</v>
      </c>
      <c r="O52" s="34">
        <f t="shared" si="16"/>
        <v>0</v>
      </c>
      <c r="P52" s="34">
        <f t="shared" si="16"/>
        <v>0</v>
      </c>
      <c r="Q52" s="34">
        <f t="shared" si="16"/>
        <v>0</v>
      </c>
    </row>
    <row r="53" spans="1:17" ht="187.5" customHeight="1">
      <c r="A53" s="9" t="s">
        <v>62</v>
      </c>
      <c r="B53" s="15" t="s">
        <v>92</v>
      </c>
      <c r="C53" s="15" t="s">
        <v>93</v>
      </c>
      <c r="D53" s="15" t="s">
        <v>63</v>
      </c>
      <c r="E53" s="15" t="s">
        <v>137</v>
      </c>
      <c r="F53" s="15" t="s">
        <v>139</v>
      </c>
      <c r="G53" s="15" t="s">
        <v>22</v>
      </c>
      <c r="H53" s="15" t="s">
        <v>21</v>
      </c>
      <c r="I53" s="15" t="s">
        <v>61</v>
      </c>
      <c r="J53" s="59" t="s">
        <v>140</v>
      </c>
      <c r="K53" s="9" t="s">
        <v>94</v>
      </c>
      <c r="L53" s="31">
        <v>8.6</v>
      </c>
      <c r="M53" s="31">
        <v>8.6</v>
      </c>
      <c r="N53" s="31">
        <v>8.6</v>
      </c>
      <c r="O53" s="31"/>
      <c r="P53" s="31"/>
      <c r="Q53" s="31"/>
    </row>
    <row r="54" spans="1:17" ht="187.5" customHeight="1">
      <c r="A54" s="9" t="s">
        <v>62</v>
      </c>
      <c r="B54" s="15" t="s">
        <v>141</v>
      </c>
      <c r="C54" s="15" t="s">
        <v>93</v>
      </c>
      <c r="D54" s="15" t="s">
        <v>63</v>
      </c>
      <c r="E54" s="15" t="s">
        <v>137</v>
      </c>
      <c r="F54" s="15" t="s">
        <v>139</v>
      </c>
      <c r="G54" s="15" t="s">
        <v>22</v>
      </c>
      <c r="H54" s="15" t="s">
        <v>21</v>
      </c>
      <c r="I54" s="15" t="s">
        <v>61</v>
      </c>
      <c r="J54" s="58" t="s">
        <v>140</v>
      </c>
      <c r="K54" s="9" t="s">
        <v>146</v>
      </c>
      <c r="L54" s="31">
        <v>3</v>
      </c>
      <c r="M54" s="31">
        <v>3</v>
      </c>
      <c r="N54" s="31">
        <v>3</v>
      </c>
      <c r="O54" s="31"/>
      <c r="P54" s="31"/>
      <c r="Q54" s="31"/>
    </row>
    <row r="55" spans="1:17" ht="187.5" customHeight="1">
      <c r="A55" s="9" t="s">
        <v>62</v>
      </c>
      <c r="B55" s="15" t="s">
        <v>39</v>
      </c>
      <c r="C55" s="15" t="s">
        <v>93</v>
      </c>
      <c r="D55" s="15" t="s">
        <v>63</v>
      </c>
      <c r="E55" s="15" t="s">
        <v>137</v>
      </c>
      <c r="F55" s="15" t="s">
        <v>139</v>
      </c>
      <c r="G55" s="15" t="s">
        <v>22</v>
      </c>
      <c r="H55" s="15" t="s">
        <v>21</v>
      </c>
      <c r="I55" s="15" t="s">
        <v>61</v>
      </c>
      <c r="J55" s="58" t="s">
        <v>140</v>
      </c>
      <c r="K55" s="9" t="s">
        <v>147</v>
      </c>
      <c r="L55" s="31">
        <v>1</v>
      </c>
      <c r="M55" s="31">
        <v>1</v>
      </c>
      <c r="N55" s="31">
        <v>1</v>
      </c>
      <c r="O55" s="31"/>
      <c r="P55" s="31"/>
      <c r="Q55" s="31"/>
    </row>
    <row r="56" spans="1:17" ht="187.5" customHeight="1">
      <c r="A56" s="9" t="s">
        <v>62</v>
      </c>
      <c r="B56" s="15" t="s">
        <v>142</v>
      </c>
      <c r="C56" s="15" t="s">
        <v>93</v>
      </c>
      <c r="D56" s="15" t="s">
        <v>63</v>
      </c>
      <c r="E56" s="15" t="s">
        <v>137</v>
      </c>
      <c r="F56" s="15" t="s">
        <v>139</v>
      </c>
      <c r="G56" s="15" t="s">
        <v>22</v>
      </c>
      <c r="H56" s="15" t="s">
        <v>21</v>
      </c>
      <c r="I56" s="15" t="s">
        <v>61</v>
      </c>
      <c r="J56" s="59" t="s">
        <v>140</v>
      </c>
      <c r="K56" s="9" t="s">
        <v>148</v>
      </c>
      <c r="L56" s="31">
        <v>1</v>
      </c>
      <c r="M56" s="31">
        <v>1</v>
      </c>
      <c r="N56" s="31">
        <v>1</v>
      </c>
      <c r="O56" s="31"/>
      <c r="P56" s="31"/>
      <c r="Q56" s="31"/>
    </row>
    <row r="57" spans="1:17" ht="187.5" customHeight="1">
      <c r="A57" s="9" t="s">
        <v>62</v>
      </c>
      <c r="B57" s="15" t="s">
        <v>143</v>
      </c>
      <c r="C57" s="15" t="s">
        <v>93</v>
      </c>
      <c r="D57" s="15" t="s">
        <v>63</v>
      </c>
      <c r="E57" s="15" t="s">
        <v>137</v>
      </c>
      <c r="F57" s="15" t="s">
        <v>139</v>
      </c>
      <c r="G57" s="15" t="s">
        <v>22</v>
      </c>
      <c r="H57" s="15" t="s">
        <v>21</v>
      </c>
      <c r="I57" s="15" t="s">
        <v>61</v>
      </c>
      <c r="J57" s="58" t="s">
        <v>140</v>
      </c>
      <c r="K57" s="57" t="s">
        <v>149</v>
      </c>
      <c r="L57" s="31">
        <v>20</v>
      </c>
      <c r="M57" s="31">
        <v>20</v>
      </c>
      <c r="N57" s="31">
        <v>20</v>
      </c>
      <c r="O57" s="31"/>
      <c r="P57" s="31"/>
      <c r="Q57" s="31"/>
    </row>
    <row r="58" spans="1:17" ht="220.5">
      <c r="A58" s="9" t="s">
        <v>62</v>
      </c>
      <c r="B58" s="15" t="s">
        <v>77</v>
      </c>
      <c r="C58" s="15" t="s">
        <v>93</v>
      </c>
      <c r="D58" s="15" t="s">
        <v>63</v>
      </c>
      <c r="E58" s="15" t="s">
        <v>137</v>
      </c>
      <c r="F58" s="15" t="s">
        <v>139</v>
      </c>
      <c r="G58" s="15" t="s">
        <v>22</v>
      </c>
      <c r="H58" s="15" t="s">
        <v>21</v>
      </c>
      <c r="I58" s="15" t="s">
        <v>61</v>
      </c>
      <c r="J58" s="57" t="s">
        <v>140</v>
      </c>
      <c r="K58" s="9" t="s">
        <v>70</v>
      </c>
      <c r="L58" s="31">
        <v>5</v>
      </c>
      <c r="M58" s="31">
        <v>5</v>
      </c>
      <c r="N58" s="31">
        <v>5</v>
      </c>
      <c r="O58" s="31"/>
      <c r="P58" s="31"/>
      <c r="Q58" s="31"/>
    </row>
    <row r="59" spans="1:17" s="28" customFormat="1" ht="31.5">
      <c r="A59" s="27" t="s">
        <v>110</v>
      </c>
      <c r="B59" s="33" t="s">
        <v>20</v>
      </c>
      <c r="C59" s="33" t="s">
        <v>37</v>
      </c>
      <c r="D59" s="33" t="s">
        <v>111</v>
      </c>
      <c r="E59" s="33" t="s">
        <v>19</v>
      </c>
      <c r="F59" s="33" t="s">
        <v>20</v>
      </c>
      <c r="G59" s="33" t="s">
        <v>19</v>
      </c>
      <c r="H59" s="33" t="s">
        <v>21</v>
      </c>
      <c r="I59" s="33" t="s">
        <v>20</v>
      </c>
      <c r="J59" s="27" t="s">
        <v>110</v>
      </c>
      <c r="K59" s="27"/>
      <c r="L59" s="34">
        <f t="shared" ref="L59:Q59" si="17">L60+L62</f>
        <v>300</v>
      </c>
      <c r="M59" s="34">
        <f t="shared" si="17"/>
        <v>299.70000000000005</v>
      </c>
      <c r="N59" s="34">
        <f t="shared" si="17"/>
        <v>350</v>
      </c>
      <c r="O59" s="34">
        <f t="shared" si="17"/>
        <v>150</v>
      </c>
      <c r="P59" s="34">
        <f t="shared" si="17"/>
        <v>50</v>
      </c>
      <c r="Q59" s="34">
        <f t="shared" si="17"/>
        <v>50</v>
      </c>
    </row>
    <row r="60" spans="1:17" s="28" customFormat="1" ht="110.25">
      <c r="A60" s="9" t="s">
        <v>144</v>
      </c>
      <c r="B60" s="15" t="s">
        <v>20</v>
      </c>
      <c r="C60" s="15" t="s">
        <v>37</v>
      </c>
      <c r="D60" s="15" t="s">
        <v>111</v>
      </c>
      <c r="E60" s="15" t="s">
        <v>22</v>
      </c>
      <c r="F60" s="15" t="s">
        <v>20</v>
      </c>
      <c r="G60" s="15" t="s">
        <v>19</v>
      </c>
      <c r="H60" s="15" t="s">
        <v>21</v>
      </c>
      <c r="I60" s="15" t="s">
        <v>112</v>
      </c>
      <c r="J60" s="9" t="s">
        <v>144</v>
      </c>
      <c r="K60" s="9" t="s">
        <v>70</v>
      </c>
      <c r="L60" s="34">
        <f t="shared" ref="L60:Q60" si="18">L61</f>
        <v>0</v>
      </c>
      <c r="M60" s="34">
        <f t="shared" si="18"/>
        <v>-17.899999999999999</v>
      </c>
      <c r="N60" s="34">
        <f t="shared" si="18"/>
        <v>0</v>
      </c>
      <c r="O60" s="34">
        <f t="shared" si="18"/>
        <v>0</v>
      </c>
      <c r="P60" s="34">
        <f t="shared" si="18"/>
        <v>0</v>
      </c>
      <c r="Q60" s="34">
        <f t="shared" si="18"/>
        <v>0</v>
      </c>
    </row>
    <row r="61" spans="1:17" s="28" customFormat="1" ht="110.25">
      <c r="A61" s="9" t="s">
        <v>144</v>
      </c>
      <c r="B61" s="15" t="s">
        <v>77</v>
      </c>
      <c r="C61" s="15" t="s">
        <v>37</v>
      </c>
      <c r="D61" s="15" t="s">
        <v>111</v>
      </c>
      <c r="E61" s="15" t="s">
        <v>22</v>
      </c>
      <c r="F61" s="15" t="s">
        <v>91</v>
      </c>
      <c r="G61" s="15" t="s">
        <v>59</v>
      </c>
      <c r="H61" s="15" t="s">
        <v>21</v>
      </c>
      <c r="I61" s="15" t="s">
        <v>112</v>
      </c>
      <c r="J61" s="9" t="s">
        <v>145</v>
      </c>
      <c r="K61" s="9" t="s">
        <v>70</v>
      </c>
      <c r="L61" s="31">
        <v>0</v>
      </c>
      <c r="M61" s="31">
        <v>-17.899999999999999</v>
      </c>
      <c r="N61" s="31">
        <v>0</v>
      </c>
      <c r="O61" s="31"/>
      <c r="P61" s="31"/>
      <c r="Q61" s="31"/>
    </row>
    <row r="62" spans="1:17" ht="31.5">
      <c r="A62" s="9" t="s">
        <v>110</v>
      </c>
      <c r="B62" s="15" t="s">
        <v>20</v>
      </c>
      <c r="C62" s="15" t="s">
        <v>37</v>
      </c>
      <c r="D62" s="15" t="s">
        <v>111</v>
      </c>
      <c r="E62" s="15" t="s">
        <v>52</v>
      </c>
      <c r="F62" s="15" t="s">
        <v>20</v>
      </c>
      <c r="G62" s="15" t="s">
        <v>19</v>
      </c>
      <c r="H62" s="15" t="s">
        <v>21</v>
      </c>
      <c r="I62" s="15" t="s">
        <v>112</v>
      </c>
      <c r="J62" s="9" t="s">
        <v>110</v>
      </c>
      <c r="K62" s="9"/>
      <c r="L62" s="31">
        <f t="shared" ref="L62:Q62" si="19">L63</f>
        <v>300</v>
      </c>
      <c r="M62" s="31">
        <f t="shared" si="19"/>
        <v>317.60000000000002</v>
      </c>
      <c r="N62" s="31">
        <f t="shared" si="19"/>
        <v>350</v>
      </c>
      <c r="O62" s="31">
        <f t="shared" si="19"/>
        <v>150</v>
      </c>
      <c r="P62" s="31">
        <f t="shared" si="19"/>
        <v>50</v>
      </c>
      <c r="Q62" s="31">
        <f t="shared" si="19"/>
        <v>50</v>
      </c>
    </row>
    <row r="63" spans="1:17" ht="110.25">
      <c r="A63" s="9" t="s">
        <v>113</v>
      </c>
      <c r="B63" s="15" t="s">
        <v>77</v>
      </c>
      <c r="C63" s="15" t="s">
        <v>37</v>
      </c>
      <c r="D63" s="15" t="s">
        <v>111</v>
      </c>
      <c r="E63" s="15" t="s">
        <v>52</v>
      </c>
      <c r="F63" s="15" t="s">
        <v>91</v>
      </c>
      <c r="G63" s="15" t="s">
        <v>59</v>
      </c>
      <c r="H63" s="15" t="s">
        <v>21</v>
      </c>
      <c r="I63" s="15" t="s">
        <v>112</v>
      </c>
      <c r="J63" s="9" t="s">
        <v>113</v>
      </c>
      <c r="K63" s="9" t="s">
        <v>70</v>
      </c>
      <c r="L63" s="31">
        <v>300</v>
      </c>
      <c r="M63" s="31">
        <v>317.60000000000002</v>
      </c>
      <c r="N63" s="31">
        <v>350</v>
      </c>
      <c r="O63" s="31">
        <v>150</v>
      </c>
      <c r="P63" s="31">
        <v>50</v>
      </c>
      <c r="Q63" s="31">
        <v>50</v>
      </c>
    </row>
    <row r="64" spans="1:17" s="28" customFormat="1" ht="31.5">
      <c r="A64" s="27" t="s">
        <v>65</v>
      </c>
      <c r="B64" s="23">
        <v>0</v>
      </c>
      <c r="C64" s="24">
        <v>2</v>
      </c>
      <c r="D64" s="25">
        <v>0</v>
      </c>
      <c r="E64" s="25">
        <v>0</v>
      </c>
      <c r="F64" s="23">
        <v>0</v>
      </c>
      <c r="G64" s="25">
        <v>0</v>
      </c>
      <c r="H64" s="26">
        <v>0</v>
      </c>
      <c r="I64" s="23">
        <v>0</v>
      </c>
      <c r="J64" s="37"/>
      <c r="K64" s="37"/>
      <c r="L64" s="34">
        <f t="shared" ref="L64:Q64" si="20">L65</f>
        <v>108464.59999999999</v>
      </c>
      <c r="M64" s="34">
        <f t="shared" si="20"/>
        <v>92296.3</v>
      </c>
      <c r="N64" s="34">
        <f t="shared" si="20"/>
        <v>108464.59999999999</v>
      </c>
      <c r="O64" s="34">
        <f t="shared" si="20"/>
        <v>110090.99999999999</v>
      </c>
      <c r="P64" s="34">
        <f t="shared" si="20"/>
        <v>87046</v>
      </c>
      <c r="Q64" s="34">
        <f t="shared" si="20"/>
        <v>44405.4</v>
      </c>
    </row>
    <row r="65" spans="1:17" ht="110.25">
      <c r="A65" s="9" t="s">
        <v>66</v>
      </c>
      <c r="B65" s="16">
        <v>0</v>
      </c>
      <c r="C65" s="17">
        <v>2</v>
      </c>
      <c r="D65" s="18">
        <v>2</v>
      </c>
      <c r="E65" s="18">
        <v>0</v>
      </c>
      <c r="F65" s="16">
        <v>0</v>
      </c>
      <c r="G65" s="18">
        <v>0</v>
      </c>
      <c r="H65" s="19">
        <v>0</v>
      </c>
      <c r="I65" s="16">
        <v>0</v>
      </c>
      <c r="J65" s="9" t="s">
        <v>66</v>
      </c>
      <c r="K65" s="20"/>
      <c r="L65" s="31">
        <f t="shared" ref="L65:Q65" si="21">SUM(L66,L69,L78,L81)</f>
        <v>108464.59999999999</v>
      </c>
      <c r="M65" s="31">
        <f t="shared" si="21"/>
        <v>92296.3</v>
      </c>
      <c r="N65" s="31">
        <f t="shared" si="21"/>
        <v>108464.59999999999</v>
      </c>
      <c r="O65" s="31">
        <f t="shared" si="21"/>
        <v>110090.99999999999</v>
      </c>
      <c r="P65" s="31">
        <f t="shared" si="21"/>
        <v>87046</v>
      </c>
      <c r="Q65" s="31">
        <f t="shared" si="21"/>
        <v>44405.4</v>
      </c>
    </row>
    <row r="66" spans="1:17" ht="47.25">
      <c r="A66" s="9" t="s">
        <v>116</v>
      </c>
      <c r="B66" s="16">
        <v>0</v>
      </c>
      <c r="C66" s="17">
        <v>2</v>
      </c>
      <c r="D66" s="18">
        <v>2</v>
      </c>
      <c r="E66" s="18">
        <v>10</v>
      </c>
      <c r="F66" s="16">
        <v>1</v>
      </c>
      <c r="G66" s="18">
        <v>0</v>
      </c>
      <c r="H66" s="19">
        <v>0</v>
      </c>
      <c r="I66" s="16">
        <v>150</v>
      </c>
      <c r="J66" s="9"/>
      <c r="K66" s="20"/>
      <c r="L66" s="31">
        <f>L67+L68</f>
        <v>54898.2</v>
      </c>
      <c r="M66" s="31">
        <f>M67+M68</f>
        <v>54898.2</v>
      </c>
      <c r="N66" s="31">
        <f>N67+N68</f>
        <v>54898.2</v>
      </c>
      <c r="O66" s="31">
        <f t="shared" ref="L66:Q70" si="22">O67</f>
        <v>49121.599999999999</v>
      </c>
      <c r="P66" s="31">
        <f t="shared" si="22"/>
        <v>47430.8</v>
      </c>
      <c r="Q66" s="31">
        <f t="shared" si="22"/>
        <v>41308.5</v>
      </c>
    </row>
    <row r="67" spans="1:17" ht="110.25">
      <c r="A67" s="9" t="s">
        <v>117</v>
      </c>
      <c r="B67" s="16">
        <v>992</v>
      </c>
      <c r="C67" s="17">
        <v>2</v>
      </c>
      <c r="D67" s="18">
        <v>2</v>
      </c>
      <c r="E67" s="18">
        <v>15</v>
      </c>
      <c r="F67" s="16">
        <v>1</v>
      </c>
      <c r="G67" s="18">
        <v>13</v>
      </c>
      <c r="H67" s="19">
        <v>0</v>
      </c>
      <c r="I67" s="16">
        <v>150</v>
      </c>
      <c r="J67" s="9" t="s">
        <v>117</v>
      </c>
      <c r="K67" s="9" t="s">
        <v>70</v>
      </c>
      <c r="L67" s="31">
        <v>54579.5</v>
      </c>
      <c r="M67" s="31">
        <v>54579.5</v>
      </c>
      <c r="N67" s="31">
        <v>54579.5</v>
      </c>
      <c r="O67" s="31">
        <v>49121.599999999999</v>
      </c>
      <c r="P67" s="31">
        <v>47430.8</v>
      </c>
      <c r="Q67" s="31">
        <v>41308.5</v>
      </c>
    </row>
    <row r="68" spans="1:17" ht="47.25">
      <c r="A68" s="9" t="s">
        <v>150</v>
      </c>
      <c r="B68" s="16">
        <v>0</v>
      </c>
      <c r="C68" s="17">
        <v>2</v>
      </c>
      <c r="D68" s="18">
        <v>2</v>
      </c>
      <c r="E68" s="18">
        <v>19</v>
      </c>
      <c r="F68" s="16">
        <v>999</v>
      </c>
      <c r="G68" s="18">
        <v>13</v>
      </c>
      <c r="H68" s="19">
        <v>0</v>
      </c>
      <c r="I68" s="16">
        <v>150</v>
      </c>
      <c r="J68" s="9" t="s">
        <v>151</v>
      </c>
      <c r="K68" s="9"/>
      <c r="L68" s="31">
        <v>318.7</v>
      </c>
      <c r="M68" s="31">
        <v>318.7</v>
      </c>
      <c r="N68" s="31">
        <v>318.7</v>
      </c>
      <c r="O68" s="31">
        <v>0</v>
      </c>
      <c r="P68" s="31">
        <v>0</v>
      </c>
      <c r="Q68" s="31">
        <v>0</v>
      </c>
    </row>
    <row r="69" spans="1:17" ht="78.75">
      <c r="A69" s="9" t="s">
        <v>153</v>
      </c>
      <c r="B69" s="16">
        <v>0</v>
      </c>
      <c r="C69" s="17">
        <v>2</v>
      </c>
      <c r="D69" s="18">
        <v>2</v>
      </c>
      <c r="E69" s="18">
        <v>20</v>
      </c>
      <c r="F69" s="16">
        <v>0</v>
      </c>
      <c r="G69" s="18">
        <v>0</v>
      </c>
      <c r="H69" s="19">
        <v>0</v>
      </c>
      <c r="I69" s="16">
        <v>150</v>
      </c>
      <c r="J69" s="9" t="s">
        <v>153</v>
      </c>
      <c r="K69" s="9"/>
      <c r="L69" s="31">
        <f>L70+L73+L74+L76</f>
        <v>49109.099999999991</v>
      </c>
      <c r="M69" s="31">
        <f>M70+M73+M74+M76</f>
        <v>36207.300000000003</v>
      </c>
      <c r="N69" s="31">
        <f>N70+N73+N74+N76</f>
        <v>49109.099999999991</v>
      </c>
      <c r="O69" s="31">
        <f>O70+O72+O73+O74+O76</f>
        <v>59231.499999999993</v>
      </c>
      <c r="P69" s="31">
        <f>P70+P72+P73+P74+P75+P76</f>
        <v>37761.599999999999</v>
      </c>
      <c r="Q69" s="31">
        <f>Q70+Q72+Q73+Q74+Q76</f>
        <v>1243.3</v>
      </c>
    </row>
    <row r="70" spans="1:17" ht="110.25">
      <c r="A70" s="9" t="s">
        <v>119</v>
      </c>
      <c r="B70" s="16">
        <v>0</v>
      </c>
      <c r="C70" s="17">
        <v>2</v>
      </c>
      <c r="D70" s="18">
        <v>2</v>
      </c>
      <c r="E70" s="18">
        <v>20</v>
      </c>
      <c r="F70" s="16">
        <v>77</v>
      </c>
      <c r="G70" s="18">
        <v>0</v>
      </c>
      <c r="H70" s="19">
        <v>0</v>
      </c>
      <c r="I70" s="16">
        <v>150</v>
      </c>
      <c r="J70" s="9" t="s">
        <v>119</v>
      </c>
      <c r="K70" s="9"/>
      <c r="L70" s="31">
        <f t="shared" si="22"/>
        <v>17283.3</v>
      </c>
      <c r="M70" s="31">
        <f t="shared" si="22"/>
        <v>4381.5</v>
      </c>
      <c r="N70" s="31">
        <f t="shared" si="22"/>
        <v>17283.3</v>
      </c>
      <c r="O70" s="31">
        <f t="shared" si="22"/>
        <v>0</v>
      </c>
      <c r="P70" s="31">
        <f t="shared" si="22"/>
        <v>0</v>
      </c>
      <c r="Q70" s="31">
        <f t="shared" si="22"/>
        <v>0</v>
      </c>
    </row>
    <row r="71" spans="1:17" ht="110.25">
      <c r="A71" s="9" t="s">
        <v>120</v>
      </c>
      <c r="B71" s="16">
        <v>0</v>
      </c>
      <c r="C71" s="17">
        <v>2</v>
      </c>
      <c r="D71" s="18">
        <v>2</v>
      </c>
      <c r="E71" s="18">
        <v>20</v>
      </c>
      <c r="F71" s="16">
        <v>77</v>
      </c>
      <c r="G71" s="18">
        <v>13</v>
      </c>
      <c r="H71" s="19">
        <v>0</v>
      </c>
      <c r="I71" s="16">
        <v>150</v>
      </c>
      <c r="J71" s="9" t="s">
        <v>119</v>
      </c>
      <c r="K71" s="9"/>
      <c r="L71" s="31">
        <v>17283.3</v>
      </c>
      <c r="M71" s="31">
        <v>4381.5</v>
      </c>
      <c r="N71" s="31">
        <v>17283.3</v>
      </c>
      <c r="O71" s="31"/>
      <c r="P71" s="31"/>
      <c r="Q71" s="31"/>
    </row>
    <row r="72" spans="1:17" ht="105.75" customHeight="1">
      <c r="A72" s="9" t="s">
        <v>158</v>
      </c>
      <c r="B72" s="16">
        <v>992</v>
      </c>
      <c r="C72" s="17">
        <v>2</v>
      </c>
      <c r="D72" s="18">
        <v>2</v>
      </c>
      <c r="E72" s="18">
        <v>25</v>
      </c>
      <c r="F72" s="16">
        <v>243</v>
      </c>
      <c r="G72" s="18">
        <v>13</v>
      </c>
      <c r="H72" s="19">
        <v>0</v>
      </c>
      <c r="I72" s="16">
        <v>150</v>
      </c>
      <c r="J72" s="9" t="s">
        <v>158</v>
      </c>
      <c r="K72" s="9" t="s">
        <v>70</v>
      </c>
      <c r="L72" s="31"/>
      <c r="M72" s="31"/>
      <c r="N72" s="31"/>
      <c r="O72" s="31">
        <v>57818.2</v>
      </c>
      <c r="P72" s="31">
        <v>0</v>
      </c>
      <c r="Q72" s="31">
        <v>0</v>
      </c>
    </row>
    <row r="73" spans="1:17" ht="141.75">
      <c r="A73" s="9" t="s">
        <v>152</v>
      </c>
      <c r="B73" s="16">
        <v>992</v>
      </c>
      <c r="C73" s="17">
        <v>2</v>
      </c>
      <c r="D73" s="18">
        <v>2</v>
      </c>
      <c r="E73" s="18">
        <v>25</v>
      </c>
      <c r="F73" s="16">
        <v>467</v>
      </c>
      <c r="G73" s="18">
        <v>13</v>
      </c>
      <c r="H73" s="19">
        <v>0</v>
      </c>
      <c r="I73" s="16">
        <v>150</v>
      </c>
      <c r="J73" s="9" t="s">
        <v>152</v>
      </c>
      <c r="K73" s="9" t="s">
        <v>70</v>
      </c>
      <c r="L73" s="31">
        <v>372.6</v>
      </c>
      <c r="M73" s="31">
        <v>372.6</v>
      </c>
      <c r="N73" s="31">
        <v>372.6</v>
      </c>
      <c r="O73" s="31">
        <v>372.6</v>
      </c>
      <c r="P73" s="31">
        <v>1000</v>
      </c>
      <c r="Q73" s="31">
        <v>0</v>
      </c>
    </row>
    <row r="74" spans="1:17" ht="110.25">
      <c r="A74" s="9" t="s">
        <v>114</v>
      </c>
      <c r="B74" s="16">
        <v>992</v>
      </c>
      <c r="C74" s="17">
        <v>2</v>
      </c>
      <c r="D74" s="18">
        <v>2</v>
      </c>
      <c r="E74" s="18">
        <v>25</v>
      </c>
      <c r="F74" s="16">
        <v>497</v>
      </c>
      <c r="G74" s="18">
        <v>13</v>
      </c>
      <c r="H74" s="19">
        <v>0</v>
      </c>
      <c r="I74" s="16">
        <v>151</v>
      </c>
      <c r="J74" s="9" t="s">
        <v>114</v>
      </c>
      <c r="K74" s="9" t="s">
        <v>70</v>
      </c>
      <c r="L74" s="31">
        <v>1475.1</v>
      </c>
      <c r="M74" s="31">
        <v>1475.1</v>
      </c>
      <c r="N74" s="31">
        <v>1475.1</v>
      </c>
      <c r="O74" s="31">
        <v>1040.7</v>
      </c>
      <c r="P74" s="31">
        <v>959.7</v>
      </c>
      <c r="Q74" s="31">
        <v>1243.3</v>
      </c>
    </row>
    <row r="75" spans="1:17" ht="168.75" customHeight="1">
      <c r="A75" s="9" t="s">
        <v>159</v>
      </c>
      <c r="B75" s="16">
        <v>992</v>
      </c>
      <c r="C75" s="17">
        <v>2</v>
      </c>
      <c r="D75" s="18">
        <v>2</v>
      </c>
      <c r="E75" s="18">
        <v>25</v>
      </c>
      <c r="F75" s="16">
        <v>555</v>
      </c>
      <c r="G75" s="18">
        <v>13</v>
      </c>
      <c r="H75" s="19">
        <v>0</v>
      </c>
      <c r="I75" s="16">
        <v>151</v>
      </c>
      <c r="J75" s="9" t="s">
        <v>159</v>
      </c>
      <c r="K75" s="9" t="s">
        <v>70</v>
      </c>
      <c r="L75" s="31"/>
      <c r="M75" s="31"/>
      <c r="N75" s="31"/>
      <c r="O75" s="31"/>
      <c r="P75" s="31">
        <v>35801.9</v>
      </c>
      <c r="Q75" s="31">
        <v>0</v>
      </c>
    </row>
    <row r="76" spans="1:17" ht="15.75">
      <c r="A76" s="9" t="s">
        <v>95</v>
      </c>
      <c r="B76" s="16">
        <v>0</v>
      </c>
      <c r="C76" s="17">
        <v>2</v>
      </c>
      <c r="D76" s="18">
        <v>2</v>
      </c>
      <c r="E76" s="18">
        <v>29</v>
      </c>
      <c r="F76" s="16">
        <v>999</v>
      </c>
      <c r="G76" s="18">
        <v>0</v>
      </c>
      <c r="H76" s="19">
        <v>0</v>
      </c>
      <c r="I76" s="16">
        <v>151</v>
      </c>
      <c r="J76" s="9" t="s">
        <v>95</v>
      </c>
      <c r="K76" s="9"/>
      <c r="L76" s="31">
        <f t="shared" ref="L76:Q76" si="23">L77</f>
        <v>29978.1</v>
      </c>
      <c r="M76" s="31">
        <f t="shared" si="23"/>
        <v>29978.1</v>
      </c>
      <c r="N76" s="31">
        <f t="shared" si="23"/>
        <v>29978.1</v>
      </c>
      <c r="O76" s="31">
        <f t="shared" si="23"/>
        <v>0</v>
      </c>
      <c r="P76" s="31">
        <f t="shared" si="23"/>
        <v>0</v>
      </c>
      <c r="Q76" s="31">
        <f t="shared" si="23"/>
        <v>0</v>
      </c>
    </row>
    <row r="77" spans="1:17" ht="110.25">
      <c r="A77" s="9" t="s">
        <v>115</v>
      </c>
      <c r="B77" s="16">
        <v>992</v>
      </c>
      <c r="C77" s="17">
        <v>2</v>
      </c>
      <c r="D77" s="18">
        <v>2</v>
      </c>
      <c r="E77" s="18">
        <v>29</v>
      </c>
      <c r="F77" s="16">
        <v>999</v>
      </c>
      <c r="G77" s="18">
        <v>13</v>
      </c>
      <c r="H77" s="19">
        <v>0</v>
      </c>
      <c r="I77" s="16">
        <v>151</v>
      </c>
      <c r="J77" s="9" t="s">
        <v>115</v>
      </c>
      <c r="K77" s="9" t="s">
        <v>70</v>
      </c>
      <c r="L77" s="31">
        <v>29978.1</v>
      </c>
      <c r="M77" s="31">
        <v>29978.1</v>
      </c>
      <c r="N77" s="31">
        <v>29978.1</v>
      </c>
      <c r="O77" s="31">
        <v>0</v>
      </c>
      <c r="P77" s="31">
        <v>0</v>
      </c>
      <c r="Q77" s="31">
        <v>0</v>
      </c>
    </row>
    <row r="78" spans="1:17" ht="47.25">
      <c r="A78" s="9" t="s">
        <v>105</v>
      </c>
      <c r="B78" s="16">
        <v>0</v>
      </c>
      <c r="C78" s="17">
        <v>2</v>
      </c>
      <c r="D78" s="18">
        <v>2</v>
      </c>
      <c r="E78" s="18">
        <v>30</v>
      </c>
      <c r="F78" s="16">
        <v>0</v>
      </c>
      <c r="G78" s="18">
        <v>0</v>
      </c>
      <c r="H78" s="19">
        <v>0</v>
      </c>
      <c r="I78" s="16">
        <v>151</v>
      </c>
      <c r="J78" s="9" t="s">
        <v>96</v>
      </c>
      <c r="K78" s="9"/>
      <c r="L78" s="31">
        <f t="shared" ref="L78:Q78" si="24">SUM(L79,L80)</f>
        <v>1957.3000000000002</v>
      </c>
      <c r="M78" s="31">
        <f t="shared" si="24"/>
        <v>1190.8000000000002</v>
      </c>
      <c r="N78" s="31">
        <f t="shared" si="24"/>
        <v>1957.3000000000002</v>
      </c>
      <c r="O78" s="31">
        <f t="shared" si="24"/>
        <v>1737.9</v>
      </c>
      <c r="P78" s="31">
        <f t="shared" si="24"/>
        <v>1853.6000000000001</v>
      </c>
      <c r="Q78" s="31">
        <f t="shared" si="24"/>
        <v>1853.6000000000001</v>
      </c>
    </row>
    <row r="79" spans="1:17" ht="110.25">
      <c r="A79" s="9" t="s">
        <v>105</v>
      </c>
      <c r="B79" s="16">
        <v>992</v>
      </c>
      <c r="C79" s="17">
        <v>2</v>
      </c>
      <c r="D79" s="18">
        <v>2</v>
      </c>
      <c r="E79" s="18">
        <v>30</v>
      </c>
      <c r="F79" s="16">
        <v>24</v>
      </c>
      <c r="G79" s="18">
        <v>13</v>
      </c>
      <c r="H79" s="19">
        <v>0</v>
      </c>
      <c r="I79" s="16">
        <v>151</v>
      </c>
      <c r="J79" s="9" t="s">
        <v>97</v>
      </c>
      <c r="K79" s="9" t="s">
        <v>70</v>
      </c>
      <c r="L79" s="31">
        <v>12.4</v>
      </c>
      <c r="M79" s="31">
        <v>12.4</v>
      </c>
      <c r="N79" s="31">
        <v>12.4</v>
      </c>
      <c r="O79" s="31">
        <v>12.4</v>
      </c>
      <c r="P79" s="31">
        <v>12.4</v>
      </c>
      <c r="Q79" s="31">
        <v>12.4</v>
      </c>
    </row>
    <row r="80" spans="1:17" ht="110.25">
      <c r="A80" s="9" t="s">
        <v>121</v>
      </c>
      <c r="B80" s="16">
        <v>992</v>
      </c>
      <c r="C80" s="17">
        <v>2</v>
      </c>
      <c r="D80" s="18">
        <v>2</v>
      </c>
      <c r="E80" s="18">
        <v>30</v>
      </c>
      <c r="F80" s="16">
        <v>24</v>
      </c>
      <c r="G80" s="18">
        <v>13</v>
      </c>
      <c r="H80" s="19">
        <v>0</v>
      </c>
      <c r="I80" s="16">
        <v>151</v>
      </c>
      <c r="J80" s="9" t="s">
        <v>97</v>
      </c>
      <c r="K80" s="9" t="s">
        <v>70</v>
      </c>
      <c r="L80" s="31">
        <v>1944.9</v>
      </c>
      <c r="M80" s="31">
        <v>1178.4000000000001</v>
      </c>
      <c r="N80" s="31">
        <v>1944.9</v>
      </c>
      <c r="O80" s="31">
        <v>1725.5</v>
      </c>
      <c r="P80" s="31">
        <v>1841.2</v>
      </c>
      <c r="Q80" s="31">
        <v>1841.2</v>
      </c>
    </row>
    <row r="81" spans="1:17" ht="31.5">
      <c r="A81" s="9" t="s">
        <v>154</v>
      </c>
      <c r="B81" s="16">
        <v>0</v>
      </c>
      <c r="C81" s="17">
        <v>2</v>
      </c>
      <c r="D81" s="18">
        <v>2</v>
      </c>
      <c r="E81" s="18">
        <v>40</v>
      </c>
      <c r="F81" s="16">
        <v>0</v>
      </c>
      <c r="G81" s="18">
        <v>0</v>
      </c>
      <c r="H81" s="19">
        <v>0</v>
      </c>
      <c r="I81" s="16">
        <v>150</v>
      </c>
      <c r="J81" s="9"/>
      <c r="K81" s="9"/>
      <c r="L81" s="31">
        <f t="shared" ref="L81:Q81" si="25">L82</f>
        <v>2500</v>
      </c>
      <c r="M81" s="31">
        <f t="shared" si="25"/>
        <v>0</v>
      </c>
      <c r="N81" s="31">
        <f t="shared" si="25"/>
        <v>2500</v>
      </c>
      <c r="O81" s="31">
        <f t="shared" si="25"/>
        <v>0</v>
      </c>
      <c r="P81" s="31">
        <f t="shared" si="25"/>
        <v>0</v>
      </c>
      <c r="Q81" s="31">
        <f t="shared" si="25"/>
        <v>0</v>
      </c>
    </row>
    <row r="82" spans="1:17" ht="110.25">
      <c r="A82" s="9" t="s">
        <v>155</v>
      </c>
      <c r="B82" s="16">
        <v>992</v>
      </c>
      <c r="C82" s="17">
        <v>2</v>
      </c>
      <c r="D82" s="18">
        <v>2</v>
      </c>
      <c r="E82" s="18">
        <v>49</v>
      </c>
      <c r="F82" s="16">
        <v>999</v>
      </c>
      <c r="G82" s="18">
        <v>13</v>
      </c>
      <c r="H82" s="19">
        <v>0</v>
      </c>
      <c r="I82" s="16">
        <v>150</v>
      </c>
      <c r="J82" s="9" t="s">
        <v>156</v>
      </c>
      <c r="K82" s="9" t="s">
        <v>70</v>
      </c>
      <c r="L82" s="31">
        <v>2500</v>
      </c>
      <c r="M82" s="31">
        <v>0</v>
      </c>
      <c r="N82" s="31">
        <v>2500</v>
      </c>
      <c r="O82" s="31">
        <v>0</v>
      </c>
      <c r="P82" s="31">
        <v>0</v>
      </c>
      <c r="Q82" s="31">
        <v>0</v>
      </c>
    </row>
    <row r="83" spans="1:17" s="28" customFormat="1" ht="18.75">
      <c r="A83" s="22" t="s">
        <v>98</v>
      </c>
      <c r="B83" s="23"/>
      <c r="C83" s="24"/>
      <c r="D83" s="25"/>
      <c r="E83" s="25"/>
      <c r="F83" s="23"/>
      <c r="G83" s="25"/>
      <c r="H83" s="26"/>
      <c r="I83" s="23"/>
      <c r="J83" s="27"/>
      <c r="K83" s="27"/>
      <c r="L83" s="46">
        <f t="shared" ref="L83:Q83" si="26">SUM(L14,L64)</f>
        <v>243897.3</v>
      </c>
      <c r="M83" s="46">
        <f t="shared" si="26"/>
        <v>180580.3</v>
      </c>
      <c r="N83" s="46">
        <f t="shared" si="26"/>
        <v>243897.3</v>
      </c>
      <c r="O83" s="46">
        <f t="shared" si="26"/>
        <v>236809.39999999997</v>
      </c>
      <c r="P83" s="46">
        <f t="shared" si="26"/>
        <v>216737.8</v>
      </c>
      <c r="Q83" s="46">
        <f t="shared" si="26"/>
        <v>184156.3</v>
      </c>
    </row>
    <row r="84" spans="1:17" s="28" customFormat="1" ht="18.75">
      <c r="A84" s="47"/>
      <c r="B84" s="48"/>
      <c r="C84" s="49"/>
      <c r="D84" s="50"/>
      <c r="E84" s="50"/>
      <c r="F84" s="48"/>
      <c r="G84" s="50"/>
      <c r="H84" s="51"/>
      <c r="I84" s="48"/>
      <c r="J84" s="52"/>
      <c r="K84" s="52"/>
      <c r="L84" s="53"/>
      <c r="M84" s="53"/>
      <c r="N84" s="53"/>
      <c r="O84" s="53"/>
      <c r="P84" s="53"/>
      <c r="Q84" s="53"/>
    </row>
    <row r="86" spans="1:17" s="21" customFormat="1" ht="18.75">
      <c r="A86" s="54" t="s">
        <v>129</v>
      </c>
      <c r="J86" s="29"/>
      <c r="K86" s="29"/>
      <c r="M86" s="21" t="s">
        <v>130</v>
      </c>
    </row>
    <row r="87" spans="1:17" s="21" customFormat="1" ht="18.75">
      <c r="A87" s="32"/>
      <c r="J87" s="32"/>
      <c r="K87" s="32"/>
    </row>
    <row r="88" spans="1:17" s="21" customFormat="1" ht="18.75">
      <c r="A88" s="30" t="s">
        <v>106</v>
      </c>
      <c r="J88" s="29"/>
      <c r="K88" s="29"/>
      <c r="M88" s="21" t="s">
        <v>99</v>
      </c>
    </row>
    <row r="89" spans="1:17" ht="15" customHeight="1">
      <c r="A89" s="67"/>
      <c r="B89" s="67"/>
      <c r="C89" s="67"/>
    </row>
    <row r="90" spans="1:17">
      <c r="A90" s="67"/>
      <c r="B90" s="67"/>
      <c r="C90" s="67"/>
    </row>
    <row r="91" spans="1:17" ht="18.75">
      <c r="A91" s="67"/>
      <c r="B91" s="67"/>
      <c r="C91" s="67"/>
      <c r="M91" s="61"/>
      <c r="N91" s="61"/>
    </row>
    <row r="92" spans="1:17" ht="18.75">
      <c r="A92" s="5"/>
      <c r="B92" s="21"/>
      <c r="C92" s="21"/>
      <c r="L92" s="21"/>
    </row>
    <row r="93" spans="1:17" ht="18.75">
      <c r="A93" s="5"/>
      <c r="B93" s="21"/>
      <c r="C93" s="21"/>
      <c r="L93" s="21"/>
    </row>
    <row r="94" spans="1:17" ht="15" customHeight="1">
      <c r="A94" s="67"/>
      <c r="B94" s="67"/>
      <c r="C94" s="67"/>
      <c r="L94" s="21"/>
    </row>
    <row r="95" spans="1:17" ht="15" customHeight="1">
      <c r="A95" s="67"/>
      <c r="B95" s="67"/>
      <c r="C95" s="67"/>
      <c r="L95" s="21"/>
    </row>
    <row r="96" spans="1:17" ht="15" customHeight="1">
      <c r="A96" s="67"/>
      <c r="B96" s="67"/>
      <c r="C96" s="67"/>
      <c r="L96" s="21"/>
    </row>
    <row r="97" spans="1:15" ht="15" customHeight="1">
      <c r="A97" s="67"/>
      <c r="B97" s="67"/>
      <c r="C97" s="67"/>
      <c r="L97" s="21"/>
    </row>
    <row r="98" spans="1:15" ht="22.5" customHeight="1">
      <c r="A98" s="67"/>
      <c r="B98" s="67"/>
      <c r="C98" s="67"/>
      <c r="M98" s="61"/>
      <c r="N98" s="61"/>
      <c r="O98" s="21"/>
    </row>
    <row r="99" spans="1:15">
      <c r="A99" s="67"/>
      <c r="B99" s="67"/>
      <c r="C99" s="67"/>
    </row>
  </sheetData>
  <mergeCells count="20">
    <mergeCell ref="A89:C91"/>
    <mergeCell ref="M91:N91"/>
    <mergeCell ref="A94:C99"/>
    <mergeCell ref="M98:N98"/>
    <mergeCell ref="N11:N13"/>
    <mergeCell ref="O11:O13"/>
    <mergeCell ref="P11:P13"/>
    <mergeCell ref="Q11:Q13"/>
    <mergeCell ref="B12:B13"/>
    <mergeCell ref="C12:G12"/>
    <mergeCell ref="H12:I12"/>
    <mergeCell ref="D2:M2"/>
    <mergeCell ref="H4:J4"/>
    <mergeCell ref="A6:C6"/>
    <mergeCell ref="A11:A13"/>
    <mergeCell ref="B11:I11"/>
    <mergeCell ref="J11:J13"/>
    <mergeCell ref="K11:K13"/>
    <mergeCell ref="L11:L13"/>
    <mergeCell ref="M11:M13"/>
  </mergeCells>
  <pageMargins left="0.62992125984251968" right="0.6692913385826772" top="1.1811023622047245" bottom="0.39370078740157483" header="0.31496062992125984" footer="0.31496062992125984"/>
  <pageSetup paperSize="9" scale="53" orientation="landscape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1</cp:lastModifiedBy>
  <cp:lastPrinted>2019-11-21T08:29:41Z</cp:lastPrinted>
  <dcterms:created xsi:type="dcterms:W3CDTF">2016-10-20T11:21:30Z</dcterms:created>
  <dcterms:modified xsi:type="dcterms:W3CDTF">2020-10-22T12:39:02Z</dcterms:modified>
</cp:coreProperties>
</file>